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<sst xmlns="http://schemas.openxmlformats.org/spreadsheetml/2006/main" count="1060" uniqueCount="869">
  <si>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</si>
  <si>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</si>
  <si>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</si>
  <si>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</si>
  <si>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</si>
  <si>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</si>
  <si>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</si>
  <si>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</si>
  <si>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</si>
  <si>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</si>
  <si>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</si>
  <si>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</si>
  <si>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</si>
  <si>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</si>
  <si>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</si>
  <si>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</si>
  <si>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</si>
  <si>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</si>
  <si>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</si>
  <si>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</si>
  <si>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</si>
  <si>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</si>
  <si>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</si>
  <si>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</si>
  <si>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</si>
  <si>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</si>
  <si>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</si>
  <si>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</si>
  <si>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</si>
  <si>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</si>
  <si>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</si>
  <si>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</si>
  <si>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</si>
  <si>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</si>
  <si>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</si>
  <si>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</si>
  <si>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</si>
  <si>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</si>
  <si>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</si>
  <si>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</si>
  <si>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</si>
  <si>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</si>
  <si>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</si>
  <si>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</si>
  <si>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</si>
  <si>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</si>
  <si>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</si>
  <si>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</si>
  <si>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</si>
  <si>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</si>
  <si>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</si>
  <si>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</si>
  <si>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</si>
  <si>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</si>
  <si>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</si>
  <si>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</si>
  <si>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</si>
  <si>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</si>
  <si>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</si>
  <si>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</si>
  <si>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</si>
  <si>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</si>
  <si>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</si>
  <si>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</si>
  <si>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</si>
  <si>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</si>
  <si>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</si>
  <si>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</si>
  <si>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</si>
  <si>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</si>
  <si>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</si>
  <si>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</si>
  <si>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</si>
  <si>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</si>
  <si>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</si>
  <si>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</si>
  <si>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</si>
  <si>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</si>
  <si>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</si>
  <si>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</si>
  <si>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</si>
  <si>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</si>
  <si>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</si>
  <si>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</si>
  <si>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</si>
  <si>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</si>
  <si>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</si>
  <si>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</si>
  <si>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</si>
  <si>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</si>
  <si>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</si>
  <si>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</si>
  <si>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</si>
  <si>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</si>
  <si>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</si>
  <si>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</si>
  <si>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</si>
  <si>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</si>
  <si>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</si>
  <si>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</si>
  <si>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</si>
  <si>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</si>
  <si>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</si>
  <si>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</si>
  <si>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</si>
  <si>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</si>
  <si>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</si>
  <si>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</si>
  <si>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</si>
  <si>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</si>
  <si>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</si>
  <si>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</si>
  <si>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</si>
  <si>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</si>
  <si>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</si>
  <si>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</si>
  <si>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</si>
  <si>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</si>
  <si>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</si>
  <si>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</si>
  <si>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</si>
  <si>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</si>
  <si>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</si>
  <si>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</si>
  <si>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</si>
  <si>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</si>
  <si>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</si>
  <si>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</si>
  <si>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</si>
  <si>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</si>
  <si>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</si>
  <si>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</si>
  <si>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</si>
  <si>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</si>
  <si>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</si>
  <si>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</si>
  <si>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</si>
  <si>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</si>
  <si>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</si>
  <si>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</si>
  <si>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</si>
  <si>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</si>
  <si>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</si>
  <si>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</si>
  <si>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</si>
  <si>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</si>
  <si>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</si>
  <si>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</si>
  <si>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</si>
  <si>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</si>
  <si>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</si>
  <si>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</si>
  <si>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</si>
  <si>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</si>
  <si>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</si>
  <si>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</si>
  <si>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</si>
  <si>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</si>
  <si>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</si>
  <si>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</si>
  <si>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</si>
  <si>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</si>
  <si>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</si>
  <si>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</si>
  <si>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</si>
  <si>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</si>
  <si>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</si>
  <si>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</si>
  <si>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</si>
  <si>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</si>
  <si>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</si>
  <si>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</si>
  <si>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</si>
  <si>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</si>
  <si>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</si>
  <si>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</si>
  <si>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</si>
  <si>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</si>
  <si>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</si>
  <si>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</si>
  <si>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</si>
  <si>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</si>
  <si>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</si>
  <si>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</si>
  <si>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</si>
  <si>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</si>
  <si>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</si>
  <si>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</si>
  <si>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</si>
  <si>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</si>
  <si>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</si>
  <si>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</si>
  <si>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</si>
  <si>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</si>
  <si>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</si>
  <si>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</si>
  <si>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</si>
  <si>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</si>
  <si>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</si>
  <si>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</si>
  <si>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</si>
  <si>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</si>
  <si>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</si>
  <si>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</si>
  <si>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</si>
  <si>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</si>
  <si>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</si>
  <si>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</si>
  <si>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</si>
  <si>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</si>
  <si>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</si>
  <si>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</si>
  <si>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</si>
  <si>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</si>
  <si>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</si>
  <si>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</si>
  <si>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</si>
  <si>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</si>
  <si>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</si>
  <si>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</si>
  <si>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</si>
  <si>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</si>
  <si>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</si>
  <si>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</si>
  <si>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</si>
  <si>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</si>
  <si>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</si>
  <si>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</si>
  <si>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</si>
  <si>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</si>
  <si>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</si>
  <si>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</si>
  <si>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</si>
  <si>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</si>
  <si>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</si>
  <si>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</si>
  <si>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</si>
  <si>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</si>
  <si>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</si>
  <si>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</si>
  <si>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</si>
  <si>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</si>
  <si>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</si>
  <si>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</si>
  <si>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</si>
  <si>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</si>
  <si>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</si>
  <si>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</si>
  <si>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</si>
  <si>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</si>
  <si>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</si>
  <si>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</si>
  <si>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</si>
  <si>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</si>
  <si>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</si>
  <si>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</si>
  <si>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</si>
  <si>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</si>
  <si>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</si>
  <si>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</si>
  <si>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</si>
  <si>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</si>
  <si>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</si>
  <si>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</si>
  <si>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</si>
  <si>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</si>
  <si>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</si>
  <si>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</si>
  <si>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</si>
  <si>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</si>
  <si>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</si>
  <si>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</si>
  <si>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</si>
  <si>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</si>
  <si>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</si>
  <si>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</si>
  <si>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</si>
  <si>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</si>
  <si>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</si>
  <si>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</si>
  <si>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</si>
  <si>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</si>
  <si>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</si>
  <si>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</si>
  <si>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</si>
  <si>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</si>
  <si>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</si>
  <si>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</si>
  <si>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</si>
  <si>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</si>
  <si>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</si>
  <si>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</si>
  <si>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</si>
  <si>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</si>
  <si>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</si>
  <si>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</si>
  <si>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</si>
  <si>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</si>
  <si>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</si>
  <si>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</si>
  <si>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</si>
  <si>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</si>
  <si>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</si>
  <si>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</si>
  <si>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</si>
  <si>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</si>
  <si>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</si>
  <si>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</si>
  <si>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</si>
  <si>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</si>
  <si>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</si>
  <si>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</si>
  <si>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</si>
  <si>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</si>
  <si>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</si>
  <si>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</si>
  <si>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</si>
  <si>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</si>
  <si>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</si>
  <si>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</si>
  <si>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</si>
  <si>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</si>
  <si>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</si>
  <si>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</si>
  <si>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</si>
  <si>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</si>
  <si>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</si>
  <si>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</si>
  <si>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</si>
  <si>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</si>
  <si>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</si>
  <si>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</si>
  <si>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</si>
  <si>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</si>
  <si>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</si>
  <si>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</si>
  <si>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</si>
  <si>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</si>
  <si>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</si>
  <si>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</si>
  <si>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</si>
  <si>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</si>
  <si>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</si>
  <si>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</si>
  <si>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</si>
  <si>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</si>
  <si>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</si>
  <si>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</si>
  <si>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</si>
  <si>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</si>
  <si>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</si>
  <si>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</si>
  <si>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</si>
  <si>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</si>
  <si>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</si>
  <si>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</si>
  <si>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</si>
  <si>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</si>
  <si>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</si>
  <si>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</si>
  <si>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</si>
  <si>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</si>
  <si>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</si>
  <si>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</si>
  <si>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</si>
  <si>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</si>
  <si>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</si>
  <si>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</si>
  <si>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</si>
  <si>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</si>
  <si>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</si>
  <si>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</si>
  <si>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</si>
  <si>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</si>
  <si>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</si>
  <si>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</si>
  <si>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</si>
  <si>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</si>
  <si>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</si>
  <si>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</si>
  <si>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</si>
  <si>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</si>
  <si>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</si>
  <si>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</si>
  <si>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</si>
  <si>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</si>
  <si>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</si>
  <si>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</si>
  <si>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</si>
  <si>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</si>
  <si>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</si>
  <si>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</si>
  <si>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</si>
  <si>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</si>
  <si>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</si>
  <si>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</si>
  <si>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</si>
  <si>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</si>
  <si>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</si>
  <si>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</si>
  <si>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</si>
  <si>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</si>
  <si>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</si>
  <si>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</si>
  <si>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</si>
  <si>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</si>
  <si>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</si>
  <si>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</si>
  <si>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</si>
  <si>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</si>
  <si>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</si>
  <si>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</si>
  <si>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</si>
  <si>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</si>
  <si>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</si>
  <si>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</si>
  <si>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</si>
  <si>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</si>
  <si>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</si>
  <si>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</si>
  <si>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</si>
  <si>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</si>
  <si>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</si>
  <si>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</si>
  <si>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</si>
  <si>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</si>
  <si>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</si>
  <si>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</si>
  <si>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</si>
  <si>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</si>
  <si>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</si>
  <si>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</si>
  <si>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</si>
  <si>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</si>
  <si>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</si>
  <si>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</si>
  <si>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</si>
  <si>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</si>
  <si>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</si>
  <si>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</si>
  <si>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</si>
  <si>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</si>
  <si>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</si>
  <si>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</si>
  <si>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</si>
  <si>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</si>
  <si>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</si>
  <si>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</si>
  <si>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</si>
  <si>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</si>
  <si>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</si>
  <si>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</si>
  <si>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</si>
  <si>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</si>
  <si>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</si>
  <si>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</si>
  <si>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</si>
  <si>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</si>
  <si>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</si>
  <si>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</si>
  <si>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</si>
  <si>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</si>
  <si>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</si>
  <si>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</si>
  <si>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</si>
  <si>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</si>
  <si>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</si>
  <si>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</si>
  <si>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</si>
  <si>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</si>
  <si>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</si>
  <si>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</si>
  <si>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</si>
  <si>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</si>
  <si>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</si>
  <si>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</si>
  <si>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</si>
  <si>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</si>
  <si>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</si>
  <si>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</si>
  <si>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</si>
  <si>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</si>
  <si>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</si>
  <si>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</si>
  <si>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</si>
  <si>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</si>
  <si>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</si>
  <si>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</si>
  <si>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</si>
  <si>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</si>
  <si>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</si>
  <si>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</si>
  <si>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</si>
  <si>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</si>
  <si>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</si>
  <si>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</si>
  <si>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</si>
  <si>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</si>
  <si>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</si>
  <si>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</si>
  <si>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</si>
  <si>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</si>
  <si>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</si>
  <si>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</si>
  <si>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</si>
  <si>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</si>
  <si>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</si>
  <si>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</si>
  <si>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</si>
  <si>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</si>
  <si>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</si>
  <si>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</si>
  <si>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</si>
  <si>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</si>
  <si>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</si>
  <si>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</si>
  <si>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</si>
  <si>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</si>
  <si>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</si>
  <si>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</si>
  <si>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</si>
  <si>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</si>
  <si>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</si>
  <si>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</si>
  <si>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</si>
  <si>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</si>
  <si>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</si>
  <si>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</si>
  <si>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</si>
  <si>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</si>
  <si>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</si>
  <si>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</si>
  <si>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</si>
  <si>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</si>
  <si>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</si>
  <si>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</si>
  <si>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</si>
  <si>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</si>
  <si>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</si>
  <si>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</si>
  <si>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</si>
  <si>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</si>
  <si>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</si>
  <si>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</si>
  <si>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</si>
  <si>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</si>
  <si>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</si>
  <si>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</si>
  <si>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</si>
  <si>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</si>
  <si>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</si>
  <si>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</si>
  <si>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</si>
  <si>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</si>
  <si>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</si>
  <si>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</si>
  <si>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</si>
  <si>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</si>
  <si>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</si>
  <si>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</si>
  <si>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</si>
  <si>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</si>
  <si>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</si>
  <si>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</si>
  <si>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</si>
  <si>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</si>
  <si>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</si>
  <si>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</si>
  <si>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</si>
  <si>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</si>
  <si>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</si>
  <si>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</si>
  <si>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</si>
  <si>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</si>
  <si>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</si>
  <si>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</si>
  <si>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</si>
  <si>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</si>
  <si>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</si>
  <si>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</si>
  <si>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</si>
  <si>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</si>
  <si>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</si>
  <si>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</si>
  <si>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</si>
  <si>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</si>
  <si>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</si>
  <si>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</si>
  <si>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</si>
  <si>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</si>
  <si>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</si>
  <si>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</si>
  <si>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</si>
  <si>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</si>
  <si>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</si>
  <si>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</si>
  <si>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</si>
  <si>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</si>
  <si>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</si>
  <si>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</si>
  <si>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</si>
  <si>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</si>
  <si>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</si>
  <si>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</si>
  <si>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</si>
  <si>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</si>
  <si>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</si>
  <si>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</si>
  <si>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</si>
  <si>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</si>
  <si>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</si>
  <si>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</si>
  <si>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</si>
  <si>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</si>
  <si>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</si>
  <si>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</si>
  <si>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</si>
  <si>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</si>
  <si>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</si>
  <si>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</si>
  <si>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</si>
  <si>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</si>
  <si>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</si>
  <si>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</si>
  <si>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</si>
  <si>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</si>
  <si>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</si>
  <si>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</si>
  <si>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</si>
  <si>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</si>
  <si>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</si>
  <si>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</si>
  <si>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</si>
  <si>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</si>
  <si>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</si>
  <si>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</si>
  <si>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</si>
  <si>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</si>
  <si>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</si>
  <si>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</si>
  <si>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</si>
  <si>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</si>
  <si>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</si>
  <si>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</si>
  <si>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</si>
  <si>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</si>
  <si>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</si>
  <si>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</si>
  <si>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</si>
  <si>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</si>
  <si>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</si>
  <si>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</si>
  <si>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</si>
  <si>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</si>
  <si>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</si>
  <si>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</si>
  <si>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</si>
  <si>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</si>
  <si>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</si>
  <si>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</si>
  <si>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</si>
  <si>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</si>
  <si>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</si>
  <si>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</si>
  <si>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</si>
  <si>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</si>
  <si>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</si>
  <si>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</si>
  <si>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</si>
  <si>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</si>
  <si>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</si>
  <si>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</si>
  <si>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</si>
  <si>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</si>
  <si>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</si>
  <si>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</si>
  <si>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</si>
  <si>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</si>
  <si>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</si>
  <si>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</si>
  <si>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</si>
  <si>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</si>
  <si>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</si>
  <si>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</si>
  <si>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</si>
  <si>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</si>
  <si>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</si>
  <si>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</si>
  <si>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</si>
  <si>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</si>
  <si>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</si>
  <si>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</si>
  <si>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</si>
  <si>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</si>
  <si>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</si>
  <si>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</si>
  <si>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</si>
  <si>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</si>
  <si>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</si>
  <si>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</si>
  <si>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</si>
  <si>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</si>
  <si>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</si>
  <si>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</si>
  <si>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</si>
  <si>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</si>
  <si>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</si>
  <si>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</si>
  <si>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</si>
  <si>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</si>
  <si>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</si>
  <si>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</si>
  <si>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</si>
  <si>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</si>
  <si>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</si>
  <si>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</si>
  <si>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</si>
  <si>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</si>
  <si>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</si>
  <si>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</si>
  <si>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</si>
  <si>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</si>
  <si>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</si>
  <si>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</si>
  <si>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</si>
  <si>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</si>
  <si>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</si>
  <si>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</si>
  <si>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</si>
  <si>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</si>
  <si>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</si>
  <si>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</si>
  <si>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</si>
  <si>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</si>
  <si>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</si>
  <si>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</si>
  <si>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</si>
  <si>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</si>
  <si>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</si>
  <si>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</si>
  <si>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</si>
  <si>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</si>
  <si>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</si>
  <si>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</si>
  <si>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</si>
  <si>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</si>
  <si>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</si>
  <si>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</si>
  <si>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</si>
  <si>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</si>
  <si>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</si>
  <si>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</si>
  <si>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</si>
  <si>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</si>
  <si>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</si>
  <si>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</si>
  <si>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</si>
  <si>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</si>
  <si>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</si>
  <si>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</si>
  <si>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</si>
  <si>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</si>
  <si>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</si>
  <si>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</si>
  <si>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</si>
  <si>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</si>
  <si>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</si>
  <si>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</si>
  <si>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</si>
  <si>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</si>
  <si>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</si>
  <si>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</si>
  <si>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</si>
  <si>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</si>
  <si>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</si>
  <si>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</si>
  <si>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</si>
  <si>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</si>
  <si>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</si>
  <si>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</si>
  <si>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</si>
  <si>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</si>
  <si>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</si>
  <si>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</si>
  <si>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</si>
  <si>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</si>
  <si>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</si>
  <si>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</si>
  <si>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</si>
  <si>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</si>
  <si>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</si>
  <si>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</si>
  <si>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</si>
  <si>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</si>
  <si>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</si>
  <si>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</si>
  <si>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</si>
  <si>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</si>
  <si>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</si>
  <si>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</si>
  <si>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</si>
  <si>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</si>
  <si>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</si>
  <si>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</si>
  <si>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</si>
  <si>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</si>
  <si>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</si>
  <si>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</si>
  <si>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</si>
  <si>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</si>
  <si>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</si>
  <si>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</si>
  <si>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</si>
  <si>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</si>
  <si>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</si>
  <si>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</si>
  <si>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</si>
  <si>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</si>
  <si>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</si>
  <si>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</si>
  <si>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</si>
  <si>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</si>
  <si>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</si>
  <si>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</si>
  <si>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</si>
  <si>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</si>
  <si>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</si>
  <si>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</si>
  <si>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</si>
  <si>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</si>
  <si>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</si>
  <si>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</si>
  <si>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</si>
  <si>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</si>
  <si>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</si>
  <si>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</si>
  <si>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</si>
  <si>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</si>
  <si>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</si>
  <si>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</si>
  <si>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</si>
  <si>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</si>
  <si>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</si>
  <si>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</si>
  <si>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</si>
  <si>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</si>
  <si>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</si>
  <si>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</si>
  <si>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</si>
  <si>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</si>
  <si>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</si>
  <si>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</si>
  <si>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</si>
  <si>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</si>
  <si>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</si>
  <si>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</si>
  <si>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</si>
  <si>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</si>
  <si>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</si>
  <si>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</si>
  <si>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</si>
  <si>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</si>
  <si>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</si>
  <si>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</si>
  <si>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</si>
  <si>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25.03.2016</t>
  </si>
  <si>
    <t xml:space="preserve">Дата на съставяне: 25.03.2016                         </t>
  </si>
  <si>
    <t xml:space="preserve">Дата  на съставяне: 25.03.2016                                                                                                                                </t>
  </si>
  <si>
    <t xml:space="preserve">Дата на съставяне:      25.03.2016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</si>
</sst>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0" zoomScaleNormal="80" workbookViewId="0" topLeftCell="A1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1" t="s">
        <v>864</v>
      </c>
      <c r="F3" s="217" t="s">
        <v>2</v>
      </c>
      <c r="G3" s="172"/>
      <c r="H3" s="460">
        <v>131550406</v>
      </c>
    </row>
    <row r="4" spans="1:8" ht="15">
      <c r="A4" s="581" t="s">
        <v>3</v>
      </c>
      <c r="B4" s="587"/>
      <c r="C4" s="587"/>
      <c r="D4" s="587"/>
      <c r="E4" s="503" t="s">
        <v>863</v>
      </c>
      <c r="F4" s="583" t="s">
        <v>4</v>
      </c>
      <c r="G4" s="584"/>
      <c r="H4" s="460" t="s">
        <v>159</v>
      </c>
    </row>
    <row r="5" spans="1:8" ht="15">
      <c r="A5" s="581" t="s">
        <v>5</v>
      </c>
      <c r="B5" s="582"/>
      <c r="C5" s="582"/>
      <c r="D5" s="582"/>
      <c r="E5" s="504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40664</v>
      </c>
      <c r="D20" s="151">
        <v>16960</v>
      </c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-1966</v>
      </c>
      <c r="H27" s="154">
        <f>SUM(H28:H30)</f>
        <v>-1617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-1617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3116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-349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1150</v>
      </c>
      <c r="H33" s="154">
        <f>H27+H31+H32</f>
        <v>-1966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6532</v>
      </c>
      <c r="H36" s="154">
        <f>H25+H17+H33</f>
        <v>3416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23300</v>
      </c>
      <c r="H44" s="152">
        <v>26190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17602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322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41224</v>
      </c>
      <c r="H49" s="154">
        <f>SUM(H43:H48)</f>
        <v>26190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40664</v>
      </c>
      <c r="D55" s="155">
        <f>D19+D20+D21+D27+D32+D45+D51+D53+D54</f>
        <v>16960</v>
      </c>
      <c r="E55" s="237" t="s">
        <v>172</v>
      </c>
      <c r="F55" s="261" t="s">
        <v>173</v>
      </c>
      <c r="G55" s="154">
        <f>G49+G51+G52+G53+G54</f>
        <v>41224</v>
      </c>
      <c r="H55" s="154">
        <f>H49+H51+H52+H53+H54</f>
        <v>26190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90+2773+4391</f>
        <v>7254</v>
      </c>
      <c r="H59" s="152">
        <v>4128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325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585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222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226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98</v>
      </c>
      <c r="D68" s="151">
        <v>3</v>
      </c>
      <c r="E68" s="237" t="s">
        <v>213</v>
      </c>
      <c r="F68" s="242" t="s">
        <v>214</v>
      </c>
      <c r="G68" s="152">
        <v>134</v>
      </c>
      <c r="H68" s="152"/>
    </row>
    <row r="69" spans="1:8" ht="15">
      <c r="A69" s="235" t="s">
        <v>215</v>
      </c>
      <c r="B69" s="241" t="s">
        <v>216</v>
      </c>
      <c r="C69" s="151">
        <v>11981</v>
      </c>
      <c r="D69" s="151">
        <v>15267</v>
      </c>
      <c r="E69" s="251" t="s">
        <v>78</v>
      </c>
      <c r="F69" s="242" t="s">
        <v>217</v>
      </c>
      <c r="G69" s="152">
        <f>66+284+3+150</f>
        <v>503</v>
      </c>
      <c r="H69" s="152">
        <v>99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8667</v>
      </c>
      <c r="H71" s="161">
        <f>H59+H60+H61+H69+H70</f>
        <v>4251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3092</v>
      </c>
      <c r="D72" s="151">
        <v>1602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15178</v>
      </c>
      <c r="D75" s="155">
        <f>SUM(D67:D74)</f>
        <v>16872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8667</v>
      </c>
      <c r="H79" s="162">
        <f>H71+H74+H75+H76</f>
        <v>4251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144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437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15759</v>
      </c>
      <c r="D93" s="155">
        <f>D64+D75+D84+D91+D92</f>
        <v>16897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56423</v>
      </c>
      <c r="D94" s="164">
        <f>D93+D55</f>
        <v>33857</v>
      </c>
      <c r="E94" s="449" t="s">
        <v>270</v>
      </c>
      <c r="F94" s="289" t="s">
        <v>271</v>
      </c>
      <c r="G94" s="165">
        <f>G36+G39+G55+G79</f>
        <v>56423</v>
      </c>
      <c r="H94" s="165">
        <f>H36+H39+H55+H79</f>
        <v>33857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819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22" sqref="C2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НЕДВИЖИМИ ИМОТИ СОФИЯ АДСИЦ</v>
      </c>
      <c r="C2" s="590"/>
      <c r="D2" s="590"/>
      <c r="E2" s="590"/>
      <c r="F2" s="577" t="s">
        <v>2</v>
      </c>
      <c r="G2" s="577"/>
      <c r="H2" s="525">
        <f>'справка №1-БАЛАНС'!H3</f>
        <v>131550406</v>
      </c>
    </row>
    <row r="3" spans="1:8" ht="15">
      <c r="A3" s="466" t="s">
        <v>274</v>
      </c>
      <c r="B3" s="590" t="str">
        <f>'справка №1-БАЛАНС'!E4</f>
        <v>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6">
        <f>'справка №1-БАЛАНС'!E5</f>
        <v>42369</v>
      </c>
      <c r="C4" s="576"/>
      <c r="D4" s="57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243</v>
      </c>
      <c r="D10" s="46">
        <v>65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/>
      <c r="D11" s="46">
        <v>56</v>
      </c>
      <c r="E11" s="300" t="s">
        <v>292</v>
      </c>
      <c r="F11" s="548" t="s">
        <v>293</v>
      </c>
      <c r="G11" s="575">
        <v>846</v>
      </c>
      <c r="H11" s="575">
        <v>158</v>
      </c>
    </row>
    <row r="12" spans="1:8" ht="12">
      <c r="A12" s="298" t="s">
        <v>294</v>
      </c>
      <c r="B12" s="299" t="s">
        <v>295</v>
      </c>
      <c r="C12" s="46">
        <v>36</v>
      </c>
      <c r="D12" s="46">
        <v>18</v>
      </c>
      <c r="E12" s="300" t="s">
        <v>78</v>
      </c>
      <c r="F12" s="548" t="s">
        <v>296</v>
      </c>
      <c r="G12" s="575">
        <f>1890+5237</f>
        <v>7127</v>
      </c>
      <c r="H12" s="575">
        <v>52</v>
      </c>
    </row>
    <row r="13" spans="1:18" ht="12">
      <c r="A13" s="298" t="s">
        <v>297</v>
      </c>
      <c r="B13" s="299" t="s">
        <v>298</v>
      </c>
      <c r="C13" s="46">
        <v>4</v>
      </c>
      <c r="D13" s="46">
        <v>2</v>
      </c>
      <c r="E13" s="301" t="s">
        <v>51</v>
      </c>
      <c r="F13" s="550" t="s">
        <v>299</v>
      </c>
      <c r="G13" s="547">
        <f>SUM(G9:G12)</f>
        <v>7973</v>
      </c>
      <c r="H13" s="547">
        <f>SUM(H9:H12)</f>
        <v>210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1806</v>
      </c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374</v>
      </c>
      <c r="D16" s="47">
        <v>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2463</v>
      </c>
      <c r="D19" s="49">
        <f>SUM(D9:D15)+D16</f>
        <v>142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2255</v>
      </c>
      <c r="D22" s="46">
        <v>322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139</v>
      </c>
      <c r="D25" s="46">
        <v>95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2394</v>
      </c>
      <c r="D26" s="49">
        <f>SUM(D22:D25)</f>
        <v>417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4857</v>
      </c>
      <c r="D28" s="50">
        <f>D26+D19</f>
        <v>559</v>
      </c>
      <c r="E28" s="127" t="s">
        <v>338</v>
      </c>
      <c r="F28" s="553" t="s">
        <v>339</v>
      </c>
      <c r="G28" s="547">
        <f>G13+G15+G24</f>
        <v>7973</v>
      </c>
      <c r="H28" s="547">
        <f>H13+H15+H24</f>
        <v>210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3116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349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4857</v>
      </c>
      <c r="D33" s="49">
        <f>D28-D31+D32</f>
        <v>559</v>
      </c>
      <c r="E33" s="127" t="s">
        <v>352</v>
      </c>
      <c r="F33" s="553" t="s">
        <v>353</v>
      </c>
      <c r="G33" s="53">
        <f>G32-G31+G28</f>
        <v>7973</v>
      </c>
      <c r="H33" s="53">
        <f>H32-H31+H28</f>
        <v>210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3116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349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3116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349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3116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349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7973</v>
      </c>
      <c r="D42" s="53">
        <f>D33+D35+D39</f>
        <v>559</v>
      </c>
      <c r="E42" s="128" t="s">
        <v>379</v>
      </c>
      <c r="F42" s="129" t="s">
        <v>380</v>
      </c>
      <c r="G42" s="53">
        <f>G39+G33</f>
        <v>7973</v>
      </c>
      <c r="H42" s="53">
        <f>H39+H33</f>
        <v>559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861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42454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42369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2537</v>
      </c>
      <c r="D10" s="54">
        <v>227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-580</v>
      </c>
      <c r="D11" s="54">
        <v>-67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-39</v>
      </c>
      <c r="D13" s="54">
        <v>-19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-401</v>
      </c>
      <c r="D14" s="54">
        <v>347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-245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1272</v>
      </c>
      <c r="D20" s="55">
        <f>SUM(D10:D19)</f>
        <v>474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-19203</v>
      </c>
      <c r="D22" s="54">
        <v>-30353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2278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-16925</v>
      </c>
      <c r="D32" s="55">
        <f>SUM(D22:D31)</f>
        <v>-30353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17602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2704</v>
      </c>
      <c r="D36" s="54">
        <v>30226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-2465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-1931</v>
      </c>
      <c r="D39" s="54">
        <v>-228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-138</v>
      </c>
      <c r="D41" s="54">
        <v>-95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15772</v>
      </c>
      <c r="D42" s="55">
        <f>SUM(D34:D41)</f>
        <v>29903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119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144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144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42369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-1966</v>
      </c>
      <c r="K11" s="60"/>
      <c r="L11" s="344">
        <f>SUM(C11:K11)</f>
        <v>3416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-1966</v>
      </c>
      <c r="K15" s="61">
        <f t="shared" si="2"/>
        <v>0</v>
      </c>
      <c r="L15" s="344">
        <f t="shared" si="1"/>
        <v>3416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3116</v>
      </c>
      <c r="J16" s="345">
        <f>+'справка №1-БАЛАНС'!G32</f>
        <v>0</v>
      </c>
      <c r="K16" s="60"/>
      <c r="L16" s="344">
        <f t="shared" si="1"/>
        <v>3116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3116</v>
      </c>
      <c r="J29" s="59">
        <f t="shared" si="6"/>
        <v>-1966</v>
      </c>
      <c r="K29" s="59">
        <f t="shared" si="6"/>
        <v>0</v>
      </c>
      <c r="L29" s="344">
        <f t="shared" si="1"/>
        <v>6532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3116</v>
      </c>
      <c r="J32" s="59">
        <f t="shared" si="7"/>
        <v>-1966</v>
      </c>
      <c r="K32" s="59">
        <f t="shared" si="7"/>
        <v>0</v>
      </c>
      <c r="L32" s="344">
        <f t="shared" si="1"/>
        <v>6532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867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НЕДВИЖИМИ ИМОТИ СОФИЯ АДСИЦ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609" t="s">
        <v>5</v>
      </c>
      <c r="B3" s="610"/>
      <c r="C3" s="612">
        <f>'справка №1-БАЛАНС'!E5</f>
        <v>42369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</v>
      </c>
      <c r="E17" s="194">
        <f>SUM(E9:E16)</f>
        <v>0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16960</v>
      </c>
      <c r="E18" s="187">
        <v>20273</v>
      </c>
      <c r="F18" s="187">
        <v>1806</v>
      </c>
      <c r="G18" s="74">
        <f t="shared" si="2"/>
        <v>35427</v>
      </c>
      <c r="H18" s="63">
        <v>6094</v>
      </c>
      <c r="I18" s="63">
        <v>857</v>
      </c>
      <c r="J18" s="74">
        <f t="shared" si="3"/>
        <v>40664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40664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16962</v>
      </c>
      <c r="E40" s="438">
        <f>E17+E18+E19+E25+E38+E39</f>
        <v>20273</v>
      </c>
      <c r="F40" s="438">
        <f aca="true" t="shared" si="13" ref="F40:R40">F17+F18+F19+F25+F38+F39</f>
        <v>1806</v>
      </c>
      <c r="G40" s="438">
        <f t="shared" si="13"/>
        <v>35429</v>
      </c>
      <c r="H40" s="438">
        <f t="shared" si="13"/>
        <v>6094</v>
      </c>
      <c r="I40" s="438">
        <f t="shared" si="13"/>
        <v>857</v>
      </c>
      <c r="J40" s="438">
        <f t="shared" si="13"/>
        <v>40666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40664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8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42369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98</v>
      </c>
      <c r="D28" s="108">
        <v>98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11981</v>
      </c>
      <c r="D29" s="108">
        <v>11981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3092</v>
      </c>
      <c r="D33" s="105">
        <f>SUM(D34:D37)</f>
        <v>3092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3092</v>
      </c>
      <c r="D35" s="108">
        <v>3092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</v>
      </c>
      <c r="D38" s="105">
        <f>SUM(D39:D42)</f>
        <v>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</v>
      </c>
      <c r="D42" s="108">
        <v>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15178</v>
      </c>
      <c r="D43" s="104">
        <f>D24+D28+D29+D31+D30+D32+D33+D38</f>
        <v>15178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15178</v>
      </c>
      <c r="D44" s="103">
        <f>D43+D21+D19+D9</f>
        <v>15178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23300</v>
      </c>
      <c r="D56" s="103">
        <f>D57+D59</f>
        <v>0</v>
      </c>
      <c r="E56" s="119">
        <f t="shared" si="1"/>
        <v>23300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23300</v>
      </c>
      <c r="D57" s="108"/>
      <c r="E57" s="119">
        <f t="shared" si="1"/>
        <v>23300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707</v>
      </c>
      <c r="B64" s="397" t="s">
        <v>708</v>
      </c>
      <c r="C64" s="108">
        <v>322</v>
      </c>
      <c r="D64" s="108"/>
      <c r="E64" s="119">
        <f t="shared" si="1"/>
        <v>322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41224</v>
      </c>
      <c r="D66" s="103">
        <f>D52+D56+D61+D62+D63+D64</f>
        <v>0</v>
      </c>
      <c r="E66" s="119">
        <f t="shared" si="1"/>
        <v>41224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7254</v>
      </c>
      <c r="D75" s="103">
        <f>D76+D78</f>
        <v>7254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7254</v>
      </c>
      <c r="D76" s="108">
        <v>7254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325</v>
      </c>
      <c r="D80" s="103">
        <f>SUM(D81:D84)</f>
        <v>0</v>
      </c>
      <c r="E80" s="103">
        <f>SUM(E81:E84)</f>
        <v>325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325</v>
      </c>
      <c r="D82" s="108"/>
      <c r="E82" s="119">
        <f t="shared" si="1"/>
        <v>325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585</v>
      </c>
      <c r="D85" s="104">
        <f>SUM(D86:D90)+D94</f>
        <v>585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222</v>
      </c>
      <c r="D87" s="108">
        <v>222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226</v>
      </c>
      <c r="D88" s="108">
        <v>226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134</v>
      </c>
      <c r="D90" s="103">
        <f>SUM(D91:D93)</f>
        <v>134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134</v>
      </c>
      <c r="D92" s="108">
        <v>134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503</v>
      </c>
      <c r="D95" s="108">
        <v>828</v>
      </c>
      <c r="E95" s="119">
        <f t="shared" si="1"/>
        <v>-325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8667</v>
      </c>
      <c r="D96" s="104">
        <f>D85+D80+D75+D71+D95</f>
        <v>8667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49891</v>
      </c>
      <c r="D97" s="104">
        <f>D96+D68+D66</f>
        <v>8667</v>
      </c>
      <c r="E97" s="104">
        <f>E96+E68+E66</f>
        <v>41224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42369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822</v>
      </c>
      <c r="B6" s="629">
        <f>'справка №1-БАЛАНС'!E5</f>
        <v>42369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2016-03-25T13:44:57Z</dcterms:modified>
  <cp:category/>
  <cp:version/>
  <cp:contentType/>
  <cp:contentStatus/>
</cp:coreProperties>
</file>