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8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<sst xmlns="http://schemas.openxmlformats.org/spreadsheetml/2006/main" count="1096" uniqueCount="904">
  <si>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</si>
  <si>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</si>
  <si>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</si>
  <si>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</si>
  <si>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</si>
  <si>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</si>
  <si>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</si>
  <si>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</si>
  <si>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</si>
  <si>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</si>
  <si>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</si>
  <si>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</si>
  <si>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</si>
  <si>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</si>
  <si>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</si>
  <si>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</si>
  <si>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</si>
  <si>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</si>
  <si>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</si>
  <si>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</si>
  <si>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</si>
  <si>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</si>
  <si>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</si>
  <si>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</si>
  <si>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</si>
  <si>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</si>
  <si>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</si>
  <si>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</si>
  <si>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</si>
  <si>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</si>
  <si>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</si>
  <si>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</si>
  <si>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</si>
  <si>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</si>
  <si>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</si>
  <si>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</si>
  <si>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</si>
  <si>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</si>
  <si>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</si>
  <si>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</si>
  <si>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</si>
  <si>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</si>
  <si>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</si>
  <si>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</si>
  <si>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</si>
  <si>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</si>
  <si>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</si>
  <si>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</si>
  <si>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</si>
  <si>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</si>
  <si>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</si>
  <si>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</si>
  <si>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</si>
  <si>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</si>
  <si>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</si>
  <si>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</si>
  <si>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</si>
  <si>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</si>
  <si>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</si>
  <si>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</si>
  <si>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</si>
  <si>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</si>
  <si>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</si>
  <si>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</si>
  <si>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</si>
  <si>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</si>
  <si>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</si>
  <si>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</si>
  <si>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</si>
  <si>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</si>
  <si>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</si>
  <si>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</si>
  <si>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</si>
  <si>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</si>
  <si>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</si>
  <si>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</si>
  <si>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</si>
  <si>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</si>
  <si>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</si>
  <si>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</si>
  <si>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</si>
  <si>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</si>
  <si>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</si>
  <si>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</si>
  <si>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</si>
  <si>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</si>
  <si>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</si>
  <si>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</si>
  <si>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</si>
  <si>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</si>
  <si>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</si>
  <si>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</si>
  <si>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</si>
  <si>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</si>
  <si>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</si>
  <si>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</si>
  <si>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</si>
  <si>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</si>
  <si>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</si>
  <si>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</si>
  <si>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</si>
  <si>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</si>
  <si>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</si>
  <si>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</si>
  <si>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</si>
  <si>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</si>
  <si>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</si>
  <si>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</si>
  <si>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</si>
  <si>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</si>
  <si>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</si>
  <si>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</si>
  <si>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</si>
  <si>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</si>
  <si>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</si>
  <si>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</si>
  <si>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</si>
  <si>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</si>
  <si>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</si>
  <si>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</si>
  <si>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</si>
  <si>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</si>
  <si>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</si>
  <si>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</si>
  <si>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</si>
  <si>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</si>
  <si>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</si>
  <si>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</si>
  <si>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</si>
  <si>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</si>
  <si>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</si>
  <si>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</si>
  <si>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</si>
  <si>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</si>
  <si>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</si>
  <si>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</si>
  <si>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</si>
  <si>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</si>
  <si>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</si>
  <si>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</si>
  <si>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</si>
  <si>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</si>
  <si>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</si>
  <si>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</si>
  <si>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</si>
  <si>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</si>
  <si>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</si>
  <si>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</si>
  <si>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</si>
  <si>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</si>
  <si>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</si>
  <si>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</si>
  <si>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</si>
  <si>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</si>
  <si>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</si>
  <si>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</si>
  <si>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</si>
  <si>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</si>
  <si>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</si>
  <si>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</si>
  <si>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</si>
  <si>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</si>
  <si>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</si>
  <si>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</si>
  <si>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</si>
  <si>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</si>
  <si>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</si>
  <si>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</si>
  <si>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</si>
  <si>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</si>
  <si>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</si>
  <si>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</si>
  <si>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</si>
  <si>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</si>
  <si>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</si>
  <si>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</si>
  <si>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</si>
  <si>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</si>
  <si>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</si>
  <si>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</si>
  <si>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</si>
  <si>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</si>
  <si>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</si>
  <si>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</si>
  <si>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</si>
  <si>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</si>
  <si>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</si>
  <si>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</si>
  <si>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</si>
  <si>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</si>
  <si>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</si>
  <si>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</si>
  <si>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</si>
  <si>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</si>
  <si>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</si>
  <si>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</si>
  <si>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</si>
  <si>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</si>
  <si>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</si>
  <si>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</si>
  <si>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</si>
  <si>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</si>
  <si>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</si>
  <si>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</si>
  <si>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</si>
  <si>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</si>
  <si>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</si>
  <si>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</si>
  <si>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</si>
  <si>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</si>
  <si>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</si>
  <si>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</si>
  <si>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</si>
  <si>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</si>
  <si>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</si>
  <si>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</si>
  <si>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</si>
  <si>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</si>
  <si>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</si>
  <si>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</si>
  <si>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</si>
  <si>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</si>
  <si>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</si>
  <si>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</si>
  <si>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</si>
  <si>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</si>
  <si>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</si>
  <si>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</si>
  <si>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</si>
  <si>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</si>
  <si>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</si>
  <si>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</si>
  <si>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</si>
  <si>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</si>
  <si>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</si>
  <si>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</si>
  <si>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</si>
  <si>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</si>
  <si>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</si>
  <si>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</si>
  <si>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</si>
  <si>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</si>
  <si>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</si>
  <si>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</si>
  <si>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</si>
  <si>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</si>
  <si>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</si>
  <si>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</si>
  <si>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</si>
  <si>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</si>
  <si>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</si>
  <si>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</si>
  <si>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</si>
  <si>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</si>
  <si>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</si>
  <si>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</si>
  <si>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</si>
  <si>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</si>
  <si>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</si>
  <si>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</si>
  <si>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</si>
  <si>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</si>
  <si>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</si>
  <si>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</si>
  <si>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</si>
  <si>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</si>
  <si>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</si>
  <si>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</si>
  <si>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</si>
  <si>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</si>
  <si>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</si>
  <si>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</si>
  <si>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</si>
  <si>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</si>
  <si>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</si>
  <si>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</si>
  <si>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</si>
  <si>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</si>
  <si>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</si>
  <si>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</si>
  <si>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</si>
  <si>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</si>
  <si>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</si>
  <si>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</si>
  <si>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</si>
  <si>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</si>
  <si>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</si>
  <si>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</si>
  <si>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</si>
  <si>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</si>
  <si>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</si>
  <si>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</si>
  <si>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</si>
  <si>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</si>
  <si>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</si>
  <si>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</si>
  <si>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</si>
  <si>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</si>
  <si>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</si>
  <si>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</si>
  <si>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</si>
  <si>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</si>
  <si>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</si>
  <si>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</si>
  <si>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</si>
  <si>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</si>
  <si>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</si>
  <si>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</si>
  <si>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</si>
  <si>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</si>
  <si>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</si>
  <si>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</si>
  <si>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</si>
  <si>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</si>
  <si>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</si>
  <si>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</si>
  <si>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</si>
  <si>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</si>
  <si>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</si>
  <si>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</si>
  <si>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</si>
  <si>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</si>
  <si>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</si>
  <si>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</si>
  <si>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</si>
  <si>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</si>
  <si>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</si>
  <si>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</si>
  <si>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</si>
  <si>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</si>
  <si>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</si>
  <si>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</si>
  <si>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</si>
  <si>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</si>
  <si>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</si>
  <si>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</si>
  <si>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</si>
  <si>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</si>
  <si>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</si>
  <si>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</si>
  <si>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</si>
  <si>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</si>
  <si>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</si>
  <si>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</si>
  <si>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</si>
  <si>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</si>
  <si>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</si>
  <si>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</si>
  <si>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</si>
  <si>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</si>
  <si>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</si>
  <si>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</si>
  <si>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</si>
  <si>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</si>
  <si>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</si>
  <si>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</si>
  <si>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</si>
  <si>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</si>
  <si>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</si>
  <si>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</si>
  <si>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</si>
  <si>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</si>
  <si>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</si>
  <si>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</si>
  <si>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</si>
  <si>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</si>
  <si>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</si>
  <si>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</si>
  <si>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</si>
  <si>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</si>
  <si>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</si>
  <si>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</si>
  <si>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</si>
  <si>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</si>
  <si>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</si>
  <si>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</si>
  <si>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</si>
  <si>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</si>
  <si>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</si>
  <si>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</si>
  <si>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</si>
  <si>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</si>
  <si>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</si>
  <si>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</si>
  <si>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</si>
  <si>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</si>
  <si>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</si>
  <si>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</si>
  <si>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</si>
  <si>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</si>
  <si>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</si>
  <si>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</si>
  <si>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</si>
  <si>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</si>
  <si>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</si>
  <si>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</si>
  <si>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</si>
  <si>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</si>
  <si>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</si>
  <si>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</si>
  <si>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</si>
  <si>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</si>
  <si>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</si>
  <si>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</si>
  <si>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</si>
  <si>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</si>
  <si>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</si>
  <si>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</si>
  <si>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</si>
  <si>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</si>
  <si>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</si>
  <si>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</si>
  <si>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</si>
  <si>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</si>
  <si>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</si>
  <si>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</si>
  <si>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</si>
  <si>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</si>
  <si>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</si>
  <si>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</si>
  <si>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</si>
  <si>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</si>
  <si>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</si>
  <si>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</si>
  <si>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</si>
  <si>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</si>
  <si>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</si>
  <si>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</si>
  <si>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</si>
  <si>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</si>
  <si>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</si>
  <si>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</si>
  <si>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</si>
  <si>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</si>
  <si>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</si>
  <si>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</si>
  <si>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</si>
  <si>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</si>
  <si>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</si>
  <si>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</si>
  <si>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</si>
  <si>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</si>
  <si>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</si>
  <si>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</si>
  <si>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</si>
  <si>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</si>
  <si>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</si>
  <si>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</si>
  <si>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</si>
  <si>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</si>
  <si>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</si>
  <si>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</si>
  <si>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</si>
  <si>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</si>
  <si>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</si>
  <si>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</si>
  <si>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</si>
  <si>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</si>
  <si>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</si>
  <si>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</si>
  <si>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</si>
  <si>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</si>
  <si>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</si>
  <si>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</si>
  <si>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</si>
  <si>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</si>
  <si>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</si>
  <si>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</si>
  <si>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</si>
  <si>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</si>
  <si>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</si>
  <si>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</si>
  <si>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</si>
  <si>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</si>
  <si>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</si>
  <si>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</si>
  <si>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</si>
  <si>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</si>
  <si>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</si>
  <si>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</si>
  <si>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</si>
  <si>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</si>
  <si>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</si>
  <si>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</si>
  <si>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</si>
  <si>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</si>
  <si>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</si>
  <si>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</si>
  <si>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</si>
  <si>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</si>
  <si>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</si>
  <si>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</si>
  <si>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</si>
  <si>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</si>
  <si>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</si>
  <si>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</si>
  <si>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</si>
  <si>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</si>
  <si>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</si>
  <si>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</si>
  <si>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</si>
  <si>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</si>
  <si>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</si>
  <si>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</si>
  <si>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</si>
  <si>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</si>
  <si>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</si>
  <si>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</si>
  <si>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</si>
  <si>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</si>
  <si>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</si>
  <si>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</si>
  <si>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</si>
  <si>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</si>
  <si>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</si>
  <si>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</si>
  <si>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</si>
  <si>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</si>
  <si>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</si>
  <si>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</si>
  <si>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</si>
  <si>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</si>
  <si>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</si>
  <si>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</si>
  <si>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</si>
  <si>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</si>
  <si>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</si>
  <si>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</si>
  <si>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</si>
  <si>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</si>
  <si>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</si>
  <si>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</si>
  <si>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</si>
  <si>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</si>
  <si>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</si>
  <si>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</si>
  <si>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</si>
  <si>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</si>
  <si>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</si>
  <si>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</si>
  <si>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</si>
  <si>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</si>
  <si>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</si>
  <si>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</si>
  <si>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</si>
  <si>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</si>
  <si>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</si>
  <si>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</si>
  <si>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</si>
  <si>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</si>
  <si>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</si>
  <si>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</si>
  <si>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</si>
  <si>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</si>
  <si>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</si>
  <si>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</si>
  <si>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</si>
  <si>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</si>
  <si>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</si>
  <si>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</si>
  <si>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</si>
  <si>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</si>
  <si>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</si>
  <si>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</si>
  <si>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</si>
  <si>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</si>
  <si>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</si>
  <si>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</si>
  <si>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</si>
  <si>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</si>
  <si>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</si>
  <si>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</si>
  <si>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</si>
  <si>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</si>
  <si>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</si>
  <si>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</si>
  <si>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</si>
  <si>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</si>
  <si>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</si>
  <si>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</si>
  <si>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</si>
  <si>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</si>
  <si>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</si>
  <si>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</si>
  <si>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</si>
  <si>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</si>
  <si>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</si>
  <si>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</si>
  <si>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</si>
  <si>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</si>
  <si>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</si>
  <si>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</si>
  <si>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</si>
  <si>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</si>
  <si>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</si>
  <si>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</si>
  <si>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</si>
  <si>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</si>
  <si>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</si>
  <si>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</si>
  <si>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</si>
  <si>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</si>
  <si>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</si>
  <si>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</si>
  <si>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</si>
  <si>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</si>
  <si>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</si>
  <si>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</si>
  <si>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</si>
  <si>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</si>
  <si>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</si>
  <si>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</si>
  <si>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</si>
  <si>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</si>
  <si>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</si>
  <si>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</si>
  <si>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</si>
  <si>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</si>
  <si>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</si>
  <si>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</si>
  <si>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</si>
  <si>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</si>
  <si>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</si>
  <si>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</si>
  <si>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</si>
  <si>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</si>
  <si>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</si>
  <si>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</si>
  <si>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</si>
  <si>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</si>
  <si>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</si>
  <si>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</si>
  <si>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</si>
  <si>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</si>
  <si>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</si>
  <si>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</si>
  <si>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</si>
  <si>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</si>
  <si>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</si>
  <si>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</si>
  <si>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</si>
  <si>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</si>
  <si>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</si>
  <si>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</si>
  <si>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</si>
  <si>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</si>
  <si>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</si>
  <si>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</si>
  <si>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</si>
  <si>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</si>
  <si>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</si>
  <si>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</si>
  <si>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</si>
  <si>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</si>
  <si>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</si>
  <si>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</si>
  <si>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</si>
  <si>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</si>
  <si>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</si>
  <si>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</si>
  <si>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</si>
  <si>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</si>
  <si>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</si>
  <si>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</si>
  <si>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</si>
  <si>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</si>
  <si>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</si>
  <si>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</si>
  <si>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</si>
  <si>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</si>
  <si>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</si>
  <si>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</si>
  <si>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</si>
  <si>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</si>
  <si>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</si>
  <si>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</si>
  <si>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</si>
  <si>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</si>
  <si>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</si>
  <si>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</si>
  <si>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</si>
  <si>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</si>
  <si>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</si>
  <si>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</si>
  <si>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</si>
  <si>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</si>
  <si>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</si>
  <si>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</si>
  <si>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</si>
  <si>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</si>
  <si>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</si>
  <si>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</si>
  <si>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</si>
  <si>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</si>
  <si>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</si>
  <si>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</si>
  <si>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</si>
  <si>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</si>
  <si>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</si>
  <si>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</si>
  <si>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</si>
  <si>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</si>
  <si>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</si>
  <si>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</si>
  <si>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</si>
  <si>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</si>
  <si>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</si>
  <si>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</si>
  <si>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</si>
  <si>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</si>
  <si>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</si>
  <si>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</si>
  <si>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</si>
  <si>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</si>
  <si>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</si>
  <si>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</si>
  <si>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</si>
  <si>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</si>
  <si>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</si>
  <si>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</si>
  <si>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</si>
  <si>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</si>
  <si>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</si>
  <si>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</si>
  <si>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</si>
  <si>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</si>
  <si>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</si>
  <si>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</si>
  <si>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</si>
  <si>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</si>
  <si>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</si>
  <si>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</si>
  <si>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</si>
  <si>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</si>
  <si>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</si>
  <si>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</si>
  <si>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</si>
  <si>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</si>
  <si>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</si>
  <si>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</si>
  <si>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</si>
  <si>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</si>
  <si>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</si>
  <si>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</si>
  <si>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</si>
  <si>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</si>
  <si>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</si>
  <si>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</si>
  <si>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</si>
  <si>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</si>
  <si>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</si>
  <si>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</si>
  <si>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</si>
  <si>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</si>
  <si>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</si>
  <si>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</si>
  <si>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</si>
  <si>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</si>
  <si>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</si>
  <si>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</si>
  <si>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</si>
  <si>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</si>
  <si>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</si>
  <si>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</si>
  <si>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</si>
  <si>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</si>
  <si>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</si>
  <si>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</si>
  <si>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</si>
  <si>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</si>
  <si>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</si>
  <si>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</si>
  <si>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</si>
  <si>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</si>
  <si>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</si>
  <si>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</si>
  <si>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</si>
  <si>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</si>
  <si>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</si>
  <si>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</si>
  <si>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</si>
  <si>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</si>
  <si>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</si>
  <si>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</si>
  <si>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</si>
  <si>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</si>
  <si>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</si>
  <si>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</si>
  <si>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</si>
  <si>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</si>
  <si>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</si>
  <si>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</si>
  <si>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</si>
  <si>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</si>
  <si>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</si>
  <si>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</si>
  <si>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</si>
  <si>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</si>
  <si>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</si>
  <si>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</si>
  <si>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</si>
  <si>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</si>
  <si>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</si>
  <si>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</si>
  <si>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</si>
  <si>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</si>
  <si>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</si>
  <si>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</si>
  <si>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</si>
  <si>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</si>
  <si>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</si>
  <si>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</si>
  <si>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</si>
  <si>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</si>
  <si>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</si>
  <si>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</si>
  <si>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</si>
  <si>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</si>
  <si>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</si>
  <si>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</si>
  <si>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</si>
  <si>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</si>
  <si>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</si>
  <si>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</si>
  <si>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</si>
  <si>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</si>
  <si>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</si>
  <si>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</si>
  <si>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</si>
  <si>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</si>
  <si>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</si>
  <si>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</si>
  <si>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</si>
  <si>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</si>
  <si>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</si>
  <si>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</si>
  <si>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</si>
  <si>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</si>
  <si>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</si>
  <si>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</si>
  <si>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</si>
  <si>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</si>
  <si>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</si>
  <si>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</si>
  <si>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</si>
  <si>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</si>
  <si>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</si>
  <si>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</si>
  <si>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</si>
  <si>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</si>
  <si>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</si>
  <si>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</si>
  <si>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</si>
  <si>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</si>
  <si>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</si>
  <si>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</si>
  <si>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</si>
  <si>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</si>
  <si>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</si>
  <si>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</si>
  <si>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</si>
  <si>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</si>
  <si>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</si>
  <si>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</si>
  <si>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</si>
  <si>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</si>
  <si>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</si>
  <si>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</si>
  <si>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</si>
  <si>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</si>
  <si>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</si>
  <si>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</si>
  <si>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</si>
  <si>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</si>
  <si>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</si>
  <si>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</si>
  <si>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</si>
  <si>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</si>
  <si>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</si>
  <si>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</si>
  <si>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</si>
  <si>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</si>
  <si>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</si>
  <si>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</si>
  <si>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</si>
  <si>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</si>
  <si>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</si>
  <si>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</si>
  <si>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</si>
  <si>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</si>
  <si>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</si>
  <si>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</si>
  <si>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</si>
  <si>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Вид на отчета: неконсолидиран-</t>
  </si>
  <si>
    <t>СПРАВКА  ЗА  ЧУЖБИНА: ИТАЛИЯ</t>
  </si>
  <si>
    <t>СПРАВКА ЗА ВЗЕМАНИЯТА, ЗАДЪЛЖЕНИЯТА И ПРОВИЗИИТЕ КЪМ 31.12.2011 ГОДИНА</t>
  </si>
  <si>
    <t xml:space="preserve">31.03.2012Г. </t>
  </si>
  <si>
    <t>24.04.2012г.</t>
  </si>
  <si>
    <t xml:space="preserve">Дата на съставяне:24.4.2012г.                                  </t>
  </si>
  <si>
    <t xml:space="preserve">Дата  на съставяне:24.04.2012г.                                                                                                                                </t>
  </si>
  <si>
    <t xml:space="preserve">Дата на съставяне:24.04.2012г.                         </t>
  </si>
  <si>
    <t>Дата на съставяне: 24.04.2012г.</t>
  </si>
  <si>
    <t>Дата на ъставяне:24.04.2012г.</t>
  </si>
  <si>
    <t>Дата на съставяне:24.04.2012г.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</si>
</sst>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" xfId="0" applyFont="1" applyBorder="1" applyAlignment="1">
      <alignment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24" fillId="0" borderId="0" xfId="22" applyFont="1" applyBorder="1" applyAlignment="1" applyProtection="1">
      <alignment horizontal="left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28">
      <selection activeCell="C73" sqref="C7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175130852</v>
      </c>
    </row>
    <row r="4" spans="1:8" ht="15">
      <c r="A4" s="585" t="s">
        <v>893</v>
      </c>
      <c r="B4" s="582"/>
      <c r="C4" s="582"/>
      <c r="D4" s="582"/>
      <c r="E4" s="504" t="s">
        <v>158</v>
      </c>
      <c r="F4" s="587" t="s">
        <v>3</v>
      </c>
      <c r="G4" s="588"/>
      <c r="H4" s="461" t="s">
        <v>158</v>
      </c>
    </row>
    <row r="5" spans="1:8" ht="15">
      <c r="A5" s="585" t="s">
        <v>4</v>
      </c>
      <c r="B5" s="586"/>
      <c r="C5" s="586"/>
      <c r="D5" s="586"/>
      <c r="E5" s="505" t="s">
        <v>896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61095</v>
      </c>
      <c r="D11" s="151">
        <v>61095</v>
      </c>
      <c r="E11" s="237" t="s">
        <v>21</v>
      </c>
      <c r="F11" s="242" t="s">
        <v>22</v>
      </c>
      <c r="G11" s="152">
        <v>14867</v>
      </c>
      <c r="H11" s="152">
        <v>14867</v>
      </c>
    </row>
    <row r="12" spans="1:8" ht="15">
      <c r="A12" s="235" t="s">
        <v>23</v>
      </c>
      <c r="B12" s="241" t="s">
        <v>24</v>
      </c>
      <c r="C12" s="151">
        <v>263</v>
      </c>
      <c r="D12" s="151">
        <v>265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</v>
      </c>
      <c r="D13" s="151">
        <v>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3</v>
      </c>
      <c r="D15" s="151">
        <v>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</v>
      </c>
      <c r="D16" s="151">
        <v>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68543</v>
      </c>
      <c r="D17" s="151">
        <v>63043</v>
      </c>
      <c r="E17" s="243" t="s">
        <v>45</v>
      </c>
      <c r="F17" s="245" t="s">
        <v>46</v>
      </c>
      <c r="G17" s="154">
        <f>G11+G14+G15+G16</f>
        <v>14867</v>
      </c>
      <c r="H17" s="154">
        <f>H11+H14+H15+H16</f>
        <v>14867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129910</v>
      </c>
      <c r="D19" s="155">
        <f>SUM(D11:D18)</f>
        <v>124419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>
        <v>6635</v>
      </c>
      <c r="E20" s="237" t="s">
        <v>56</v>
      </c>
      <c r="F20" s="242" t="s">
        <v>57</v>
      </c>
      <c r="G20" s="158">
        <v>5663</v>
      </c>
      <c r="H20" s="158">
        <v>5663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2</v>
      </c>
      <c r="D24" s="151">
        <v>3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11674</v>
      </c>
      <c r="H25" s="154">
        <f>H19+H20+H21</f>
        <v>11674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</v>
      </c>
      <c r="D27" s="155">
        <f>SUM(D23:D26)</f>
        <v>3</v>
      </c>
      <c r="E27" s="253" t="s">
        <v>82</v>
      </c>
      <c r="F27" s="242" t="s">
        <v>83</v>
      </c>
      <c r="G27" s="154">
        <f>SUM(G28:G30)</f>
        <v>-32379</v>
      </c>
      <c r="H27" s="154">
        <f>SUM(H28:H30)</f>
        <v>-27873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-32379</v>
      </c>
      <c r="H29" s="316">
        <v>-27873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8846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-4506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-23533</v>
      </c>
      <c r="H33" s="154">
        <f>H27+H31+H32</f>
        <v>-32379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3008</v>
      </c>
      <c r="H36" s="154">
        <f>H25+H17+H33</f>
        <v>-5838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32437</v>
      </c>
      <c r="H44" s="152">
        <v>12957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29337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61774</v>
      </c>
      <c r="H49" s="154">
        <f>SUM(H43:H48)</f>
        <v>55985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129912</v>
      </c>
      <c r="D55" s="155">
        <f>D19+D20+D21+D27+D32+D45+D51+D53+D54</f>
        <v>131057</v>
      </c>
      <c r="E55" s="237" t="s">
        <v>171</v>
      </c>
      <c r="F55" s="261" t="s">
        <v>172</v>
      </c>
      <c r="G55" s="154">
        <f>G49+G51+G52+G53+G54</f>
        <v>61774</v>
      </c>
      <c r="H55" s="154">
        <f>H49+H51+H52+H53+H54</f>
        <v>55985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707</v>
      </c>
      <c r="D58" s="151">
        <v>474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103</v>
      </c>
      <c r="H60" s="152">
        <v>2426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72763</v>
      </c>
      <c r="H61" s="154">
        <f>SUM(H62:H68)</f>
        <v>84217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707</v>
      </c>
      <c r="D64" s="155">
        <f>SUM(D58:D63)</f>
        <v>474</v>
      </c>
      <c r="E64" s="237" t="s">
        <v>199</v>
      </c>
      <c r="F64" s="242" t="s">
        <v>200</v>
      </c>
      <c r="G64" s="152">
        <v>2096</v>
      </c>
      <c r="H64" s="152">
        <v>686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70665</v>
      </c>
      <c r="H65" s="152">
        <v>83523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2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95</v>
      </c>
      <c r="D68" s="151">
        <v>40</v>
      </c>
      <c r="E68" s="237" t="s">
        <v>212</v>
      </c>
      <c r="F68" s="242" t="s">
        <v>213</v>
      </c>
      <c r="G68" s="152"/>
      <c r="H68" s="152">
        <v>6</v>
      </c>
    </row>
    <row r="69" spans="1:8" ht="15">
      <c r="A69" s="235" t="s">
        <v>214</v>
      </c>
      <c r="B69" s="241" t="s">
        <v>215</v>
      </c>
      <c r="C69" s="151">
        <v>3643</v>
      </c>
      <c r="D69" s="151">
        <v>4325</v>
      </c>
      <c r="E69" s="251" t="s">
        <v>77</v>
      </c>
      <c r="F69" s="242" t="s">
        <v>216</v>
      </c>
      <c r="G69" s="152">
        <v>4</v>
      </c>
      <c r="H69" s="152">
        <v>4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72870</v>
      </c>
      <c r="H71" s="161">
        <f>H59+H60+H61+H69+H70</f>
        <v>86647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562</v>
      </c>
      <c r="D72" s="151">
        <v>621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113</v>
      </c>
      <c r="D74" s="151">
        <v>112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4413</v>
      </c>
      <c r="D75" s="155">
        <f>SUM(D67:D74)</f>
        <v>5098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72870</v>
      </c>
      <c r="H79" s="162">
        <f>H71+H74+H75+H76</f>
        <v>86647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2602</v>
      </c>
      <c r="D88" s="151">
        <v>148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2620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7740</v>
      </c>
      <c r="D93" s="155">
        <f>D64+D75+D84+D91+D92</f>
        <v>5737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137652</v>
      </c>
      <c r="D94" s="164">
        <f>D93+D55</f>
        <v>136794</v>
      </c>
      <c r="E94" s="449" t="s">
        <v>269</v>
      </c>
      <c r="F94" s="289" t="s">
        <v>270</v>
      </c>
      <c r="G94" s="165">
        <f>G36+G39+G55+G79</f>
        <v>137652</v>
      </c>
      <c r="H94" s="165">
        <f>H36+H39+H55+H79</f>
        <v>136794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/>
      <c r="B98" s="432"/>
      <c r="C98" s="589" t="s">
        <v>272</v>
      </c>
      <c r="D98" s="589"/>
      <c r="E98" s="58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31.03.2012Г.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</v>
      </c>
      <c r="D9" s="46">
        <v>11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398</v>
      </c>
      <c r="D10" s="46">
        <v>247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</v>
      </c>
      <c r="D11" s="46">
        <v>7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16</v>
      </c>
      <c r="D12" s="46">
        <v>22</v>
      </c>
      <c r="E12" s="300" t="s">
        <v>77</v>
      </c>
      <c r="F12" s="549" t="s">
        <v>296</v>
      </c>
      <c r="G12" s="550">
        <v>17432</v>
      </c>
      <c r="H12" s="550">
        <v>8</v>
      </c>
    </row>
    <row r="13" spans="1:18" ht="12">
      <c r="A13" s="298" t="s">
        <v>297</v>
      </c>
      <c r="B13" s="299" t="s">
        <v>298</v>
      </c>
      <c r="C13" s="46">
        <v>3</v>
      </c>
      <c r="D13" s="46">
        <v>3</v>
      </c>
      <c r="E13" s="301" t="s">
        <v>50</v>
      </c>
      <c r="F13" s="551" t="s">
        <v>299</v>
      </c>
      <c r="G13" s="548">
        <f>SUM(G9:G12)</f>
        <v>17432</v>
      </c>
      <c r="H13" s="548">
        <f>SUM(H9:H12)</f>
        <v>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7969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10</v>
      </c>
      <c r="D16" s="47">
        <v>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8404</v>
      </c>
      <c r="D19" s="49">
        <f>SUM(D9:D15)+D16</f>
        <v>296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35</v>
      </c>
      <c r="D22" s="46">
        <v>133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145</v>
      </c>
      <c r="D25" s="46">
        <v>25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182</v>
      </c>
      <c r="D26" s="49">
        <f>SUM(D22:D25)</f>
        <v>158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8586</v>
      </c>
      <c r="D28" s="50">
        <f>D26+D19</f>
        <v>454</v>
      </c>
      <c r="E28" s="127" t="s">
        <v>338</v>
      </c>
      <c r="F28" s="554" t="s">
        <v>339</v>
      </c>
      <c r="G28" s="548">
        <f>G13+G15+G24</f>
        <v>17432</v>
      </c>
      <c r="H28" s="548">
        <f>H13+H15+H24</f>
        <v>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8846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446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8586</v>
      </c>
      <c r="D33" s="49">
        <f>D28+D31+D32</f>
        <v>454</v>
      </c>
      <c r="E33" s="127" t="s">
        <v>352</v>
      </c>
      <c r="F33" s="554" t="s">
        <v>353</v>
      </c>
      <c r="G33" s="53">
        <f>G32+G31+G28</f>
        <v>17432</v>
      </c>
      <c r="H33" s="53">
        <f>H32+H31+H28</f>
        <v>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8846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446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8846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446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8846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17432</v>
      </c>
      <c r="D42" s="53">
        <f>D33+D35+D39</f>
        <v>454</v>
      </c>
      <c r="E42" s="128" t="s">
        <v>379</v>
      </c>
      <c r="F42" s="129" t="s">
        <v>380</v>
      </c>
      <c r="G42" s="53">
        <f>G39+G33</f>
        <v>17432</v>
      </c>
      <c r="H42" s="53">
        <f>H39+H33</f>
        <v>454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897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31.03.2012Г.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10</v>
      </c>
      <c r="D10" s="54">
        <v>266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-64</v>
      </c>
      <c r="D11" s="54">
        <v>-986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-19</v>
      </c>
      <c r="D13" s="54">
        <v>-75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133</v>
      </c>
      <c r="D14" s="54">
        <v>-4071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</v>
      </c>
      <c r="D19" s="54">
        <v>-9838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61</v>
      </c>
      <c r="D20" s="55">
        <f>SUM(D10:D19)</f>
        <v>-14703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-5019</v>
      </c>
      <c r="D22" s="54">
        <v>-62071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5515</v>
      </c>
      <c r="D23" s="54">
        <v>81278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496</v>
      </c>
      <c r="D32" s="55">
        <f>SUM(D22:D31)</f>
        <v>19207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12389</v>
      </c>
      <c r="E34" s="130"/>
      <c r="F34" s="130"/>
    </row>
    <row r="35" spans="1:6" ht="12">
      <c r="A35" s="334" t="s">
        <v>433</v>
      </c>
      <c r="B35" s="333" t="s">
        <v>434</v>
      </c>
      <c r="C35" s="54">
        <v>-17746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23000</v>
      </c>
      <c r="D36" s="54">
        <v>1300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-12907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-3238</v>
      </c>
      <c r="D39" s="54">
        <v>-5474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-118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1898</v>
      </c>
      <c r="D42" s="55">
        <f>SUM(D34:D41)</f>
        <v>-4692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2455</v>
      </c>
      <c r="D43" s="55">
        <f>D42+D32+D20</f>
        <v>-188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165</v>
      </c>
      <c r="D44" s="132">
        <v>353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2620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2620</v>
      </c>
      <c r="D46" s="56">
        <v>165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31.03.2012Г.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14867</v>
      </c>
      <c r="D11" s="58">
        <f>'справка №1-БАЛАНС'!H19</f>
        <v>6011</v>
      </c>
      <c r="E11" s="58">
        <f>'справка №1-БАЛАНС'!H20</f>
        <v>5663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-32379</v>
      </c>
      <c r="K11" s="60"/>
      <c r="L11" s="344">
        <f>SUM(C11:K11)</f>
        <v>-5838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14867</v>
      </c>
      <c r="D15" s="61">
        <f aca="true" t="shared" si="2" ref="D15:M15">D11+D12</f>
        <v>6011</v>
      </c>
      <c r="E15" s="61">
        <f t="shared" si="2"/>
        <v>5663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-32379</v>
      </c>
      <c r="K15" s="61">
        <f t="shared" si="2"/>
        <v>0</v>
      </c>
      <c r="L15" s="344">
        <f t="shared" si="1"/>
        <v>-5838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8846</v>
      </c>
      <c r="J16" s="345">
        <f>+'справка №1-БАЛАНС'!G32</f>
        <v>0</v>
      </c>
      <c r="K16" s="60"/>
      <c r="L16" s="344">
        <f t="shared" si="1"/>
        <v>8846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14867</v>
      </c>
      <c r="D29" s="59">
        <f aca="true" t="shared" si="6" ref="D29:M29">D17+D20+D21+D24+D28+D27+D15+D16</f>
        <v>6011</v>
      </c>
      <c r="E29" s="59">
        <f t="shared" si="6"/>
        <v>5663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8846</v>
      </c>
      <c r="J29" s="59">
        <f t="shared" si="6"/>
        <v>-32379</v>
      </c>
      <c r="K29" s="59">
        <f t="shared" si="6"/>
        <v>0</v>
      </c>
      <c r="L29" s="344">
        <f t="shared" si="1"/>
        <v>3008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14867</v>
      </c>
      <c r="D32" s="59">
        <f t="shared" si="7"/>
        <v>6011</v>
      </c>
      <c r="E32" s="59">
        <f t="shared" si="7"/>
        <v>5663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8846</v>
      </c>
      <c r="J32" s="59">
        <f t="shared" si="7"/>
        <v>-32379</v>
      </c>
      <c r="K32" s="59">
        <f t="shared" si="7"/>
        <v>0</v>
      </c>
      <c r="L32" s="344">
        <f t="shared" si="1"/>
        <v>3008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899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"ХЕЛТ ЕНД УЕЛНЕС"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2" t="s">
        <v>4</v>
      </c>
      <c r="B3" s="603"/>
      <c r="C3" s="605" t="str">
        <f>'справка №1-БАЛАНС'!E5</f>
        <v>31.03.2012Г. 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6" t="s">
        <v>529</v>
      </c>
      <c r="R5" s="616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7"/>
      <c r="R6" s="61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61095</v>
      </c>
      <c r="E9" s="189"/>
      <c r="F9" s="189"/>
      <c r="G9" s="74">
        <f>D9+E9-F9</f>
        <v>61095</v>
      </c>
      <c r="H9" s="65"/>
      <c r="I9" s="65"/>
      <c r="J9" s="74">
        <f>G9+H9-I9</f>
        <v>61095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61095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280</v>
      </c>
      <c r="E10" s="189"/>
      <c r="F10" s="189"/>
      <c r="G10" s="74">
        <f aca="true" t="shared" si="2" ref="G10:G39">D10+E10-F10</f>
        <v>280</v>
      </c>
      <c r="H10" s="65"/>
      <c r="I10" s="65"/>
      <c r="J10" s="74">
        <f aca="true" t="shared" si="3" ref="J10:J39">G10+H10-I10</f>
        <v>280</v>
      </c>
      <c r="K10" s="65">
        <v>15</v>
      </c>
      <c r="L10" s="65">
        <v>2</v>
      </c>
      <c r="M10" s="65"/>
      <c r="N10" s="74">
        <f aca="true" t="shared" si="4" ref="N10:N39">K10+L10-M10</f>
        <v>17</v>
      </c>
      <c r="O10" s="65"/>
      <c r="P10" s="65"/>
      <c r="Q10" s="74">
        <f t="shared" si="0"/>
        <v>17</v>
      </c>
      <c r="R10" s="74">
        <f t="shared" si="1"/>
        <v>263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28</v>
      </c>
      <c r="E11" s="189"/>
      <c r="F11" s="189">
        <v>19</v>
      </c>
      <c r="G11" s="74">
        <f t="shared" si="2"/>
        <v>9</v>
      </c>
      <c r="H11" s="65"/>
      <c r="I11" s="65"/>
      <c r="J11" s="74">
        <f t="shared" si="3"/>
        <v>9</v>
      </c>
      <c r="K11" s="65">
        <v>24</v>
      </c>
      <c r="L11" s="65">
        <v>1</v>
      </c>
      <c r="M11" s="65">
        <v>19</v>
      </c>
      <c r="N11" s="74">
        <f t="shared" si="4"/>
        <v>6</v>
      </c>
      <c r="O11" s="65"/>
      <c r="P11" s="65"/>
      <c r="Q11" s="74">
        <f t="shared" si="0"/>
        <v>6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15</v>
      </c>
      <c r="L13" s="65">
        <v>1</v>
      </c>
      <c r="M13" s="65"/>
      <c r="N13" s="74">
        <f t="shared" si="4"/>
        <v>16</v>
      </c>
      <c r="O13" s="65"/>
      <c r="P13" s="65"/>
      <c r="Q13" s="74">
        <f t="shared" si="0"/>
        <v>16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>
        <v>6</v>
      </c>
      <c r="G14" s="74">
        <f t="shared" si="2"/>
        <v>4</v>
      </c>
      <c r="H14" s="65"/>
      <c r="I14" s="65"/>
      <c r="J14" s="74">
        <f t="shared" si="3"/>
        <v>4</v>
      </c>
      <c r="K14" s="65">
        <v>2</v>
      </c>
      <c r="L14" s="65">
        <v>1</v>
      </c>
      <c r="M14" s="65">
        <v>2</v>
      </c>
      <c r="N14" s="74">
        <f t="shared" si="4"/>
        <v>1</v>
      </c>
      <c r="O14" s="65"/>
      <c r="P14" s="65"/>
      <c r="Q14" s="74">
        <f t="shared" si="0"/>
        <v>1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63043</v>
      </c>
      <c r="E15" s="457">
        <v>6829</v>
      </c>
      <c r="F15" s="457">
        <v>1329</v>
      </c>
      <c r="G15" s="74">
        <f t="shared" si="2"/>
        <v>68543</v>
      </c>
      <c r="H15" s="458"/>
      <c r="I15" s="458"/>
      <c r="J15" s="74">
        <f t="shared" si="3"/>
        <v>68543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68543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124475</v>
      </c>
      <c r="E17" s="194">
        <f>SUM(E9:E16)</f>
        <v>6829</v>
      </c>
      <c r="F17" s="194">
        <f>SUM(F9:F16)</f>
        <v>1354</v>
      </c>
      <c r="G17" s="74">
        <f t="shared" si="2"/>
        <v>129950</v>
      </c>
      <c r="H17" s="75">
        <f>SUM(H9:H16)</f>
        <v>0</v>
      </c>
      <c r="I17" s="75">
        <f>SUM(I9:I16)</f>
        <v>0</v>
      </c>
      <c r="J17" s="74">
        <f t="shared" si="3"/>
        <v>129950</v>
      </c>
      <c r="K17" s="75">
        <f>SUM(K9:K16)</f>
        <v>56</v>
      </c>
      <c r="L17" s="75">
        <f>SUM(L9:L16)</f>
        <v>5</v>
      </c>
      <c r="M17" s="75">
        <f>SUM(M9:M16)</f>
        <v>21</v>
      </c>
      <c r="N17" s="74">
        <f t="shared" si="4"/>
        <v>40</v>
      </c>
      <c r="O17" s="75">
        <f>SUM(O9:O16)</f>
        <v>0</v>
      </c>
      <c r="P17" s="75">
        <f>SUM(P9:P16)</f>
        <v>0</v>
      </c>
      <c r="Q17" s="74">
        <f t="shared" si="5"/>
        <v>40</v>
      </c>
      <c r="R17" s="74">
        <f t="shared" si="6"/>
        <v>129910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6635</v>
      </c>
      <c r="E18" s="187"/>
      <c r="F18" s="187">
        <v>6635</v>
      </c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</v>
      </c>
      <c r="E22" s="189"/>
      <c r="F22" s="189">
        <v>12</v>
      </c>
      <c r="G22" s="74">
        <f t="shared" si="2"/>
        <v>3</v>
      </c>
      <c r="H22" s="65"/>
      <c r="I22" s="65"/>
      <c r="J22" s="74">
        <f t="shared" si="3"/>
        <v>3</v>
      </c>
      <c r="K22" s="65">
        <v>12</v>
      </c>
      <c r="L22" s="65"/>
      <c r="M22" s="65">
        <v>11</v>
      </c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15</v>
      </c>
      <c r="E25" s="190">
        <f aca="true" t="shared" si="7" ref="E25:P25">SUM(E21:E24)</f>
        <v>0</v>
      </c>
      <c r="F25" s="190">
        <f t="shared" si="7"/>
        <v>12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12</v>
      </c>
      <c r="L25" s="66">
        <f t="shared" si="7"/>
        <v>0</v>
      </c>
      <c r="M25" s="66">
        <f t="shared" si="7"/>
        <v>11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131125</v>
      </c>
      <c r="E40" s="438">
        <f>E17+E18+E19+E25+E38+E39</f>
        <v>6829</v>
      </c>
      <c r="F40" s="438">
        <f aca="true" t="shared" si="13" ref="F40:R40">F17+F18+F19+F25+F38+F39</f>
        <v>8001</v>
      </c>
      <c r="G40" s="438">
        <f t="shared" si="13"/>
        <v>129953</v>
      </c>
      <c r="H40" s="438">
        <f t="shared" si="13"/>
        <v>0</v>
      </c>
      <c r="I40" s="438">
        <f t="shared" si="13"/>
        <v>0</v>
      </c>
      <c r="J40" s="438">
        <f t="shared" si="13"/>
        <v>129953</v>
      </c>
      <c r="K40" s="438">
        <f t="shared" si="13"/>
        <v>68</v>
      </c>
      <c r="L40" s="438">
        <f t="shared" si="13"/>
        <v>5</v>
      </c>
      <c r="M40" s="438">
        <f t="shared" si="13"/>
        <v>32</v>
      </c>
      <c r="N40" s="438">
        <f t="shared" si="13"/>
        <v>41</v>
      </c>
      <c r="O40" s="438">
        <f t="shared" si="13"/>
        <v>0</v>
      </c>
      <c r="P40" s="438">
        <f t="shared" si="13"/>
        <v>0</v>
      </c>
      <c r="Q40" s="438">
        <f t="shared" si="13"/>
        <v>41</v>
      </c>
      <c r="R40" s="438">
        <f t="shared" si="13"/>
        <v>129912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14" t="s">
        <v>781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31.03.2012Г.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95</v>
      </c>
      <c r="D28" s="108">
        <v>95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3643</v>
      </c>
      <c r="D29" s="108">
        <v>3643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562</v>
      </c>
      <c r="D33" s="105">
        <f>SUM(D34:D37)</f>
        <v>562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562</v>
      </c>
      <c r="D35" s="108">
        <v>562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113</v>
      </c>
      <c r="D38" s="105">
        <f>SUM(D39:D42)</f>
        <v>113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113</v>
      </c>
      <c r="D42" s="108">
        <v>113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4413</v>
      </c>
      <c r="D43" s="104">
        <f>D24+D28+D29+D31+D30+D32+D33+D38</f>
        <v>4413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4413</v>
      </c>
      <c r="D44" s="103">
        <f>D43+D21+D19+D9</f>
        <v>4413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32437</v>
      </c>
      <c r="D56" s="103">
        <f>D57+D59</f>
        <v>0</v>
      </c>
      <c r="E56" s="119">
        <f t="shared" si="1"/>
        <v>32437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32437</v>
      </c>
      <c r="D57" s="108"/>
      <c r="E57" s="119">
        <f t="shared" si="1"/>
        <v>32437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29337</v>
      </c>
      <c r="D63" s="108"/>
      <c r="E63" s="119">
        <f t="shared" si="1"/>
        <v>29337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61774</v>
      </c>
      <c r="D66" s="103">
        <f>D52+D56+D61+D62+D63+D64</f>
        <v>0</v>
      </c>
      <c r="E66" s="119">
        <f t="shared" si="1"/>
        <v>61774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102</v>
      </c>
      <c r="D80" s="103">
        <f>SUM(D81:D84)</f>
        <v>102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102</v>
      </c>
      <c r="D82" s="108">
        <v>102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72763</v>
      </c>
      <c r="D85" s="104">
        <f>SUM(D86:D90)+D94</f>
        <v>72763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2096</v>
      </c>
      <c r="D87" s="108">
        <v>2096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70665</v>
      </c>
      <c r="D88" s="108">
        <v>70665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72869</v>
      </c>
      <c r="D96" s="104">
        <f>D85+D80+D75+D71+D95</f>
        <v>72869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134643</v>
      </c>
      <c r="D97" s="104">
        <f>D96+D68+D66</f>
        <v>72869</v>
      </c>
      <c r="E97" s="104">
        <f>E96+E68+E66</f>
        <v>61774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901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4">
      <selection activeCell="A30" sqref="A30:B30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25390625" style="0" customWidth="1"/>
    <col min="7" max="7" width="11.875" style="0" customWidth="1"/>
  </cols>
  <sheetData>
    <row r="1" spans="1:7" ht="12.75">
      <c r="A1" s="575" t="s">
        <v>895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894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>
        <v>0</v>
      </c>
      <c r="F14" s="580">
        <v>0</v>
      </c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902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31.03.2012Г.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903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27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31.03.2012Г.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903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2012-04-23T17:17:01Z</cp:lastPrinted>
  <dcterms:created xsi:type="dcterms:W3CDTF">2000-06-29T12:02:40Z</dcterms:created>
  <dcterms:modified xsi:type="dcterms:W3CDTF">2012-04-24T11:10:58Z</dcterms:modified>
  <cp:category/>
  <cp:version/>
  <cp:contentType/>
  <cp:contentStatus/>
</cp:coreProperties>
</file>