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firstSheet="4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№8'!$A$1:$F$48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<sst xmlns="http://schemas.openxmlformats.org/spreadsheetml/2006/main" count="1071" uniqueCount="909">
  <si>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</si>
  <si>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</si>
  <si>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</si>
  <si>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</si>
  <si>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</si>
  <si>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</si>
  <si>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</si>
  <si>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</si>
  <si>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</si>
  <si>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</si>
  <si>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</si>
  <si>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</si>
  <si>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</si>
  <si>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</si>
  <si>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</si>
  <si>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</si>
  <si>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</si>
  <si>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</si>
  <si>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</si>
  <si>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</si>
  <si>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</si>
  <si>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</si>
  <si>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</si>
  <si>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</si>
  <si>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</si>
  <si>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</si>
  <si>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</si>
  <si>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</si>
  <si>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</si>
  <si>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</si>
  <si>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</si>
  <si>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</si>
  <si>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</si>
  <si>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</si>
  <si>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</si>
  <si>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</si>
  <si>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</si>
  <si>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</si>
  <si>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</si>
  <si>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</si>
  <si>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</si>
  <si>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</si>
  <si>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</si>
  <si>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</si>
  <si>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</si>
  <si>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</si>
  <si>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</si>
  <si>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</si>
  <si>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</si>
  <si>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</si>
  <si>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</si>
  <si>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</si>
  <si>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</si>
  <si>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</si>
  <si>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</si>
  <si>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</si>
  <si>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</si>
  <si>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</si>
  <si>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</si>
  <si>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</si>
  <si>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</si>
  <si>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</si>
  <si>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</si>
  <si>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</si>
  <si>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</si>
  <si>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</si>
  <si>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</si>
  <si>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</si>
  <si>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</si>
  <si>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</si>
  <si>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</si>
  <si>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</si>
  <si>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</si>
  <si>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</si>
  <si>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</si>
  <si>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</si>
  <si>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</si>
  <si>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</si>
  <si>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</si>
  <si>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</si>
  <si>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</si>
  <si>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</si>
  <si>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</si>
  <si>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</si>
  <si>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</si>
  <si>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</si>
  <si>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</si>
  <si>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</si>
  <si>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</si>
  <si>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</si>
  <si>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</si>
  <si>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</si>
  <si>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</si>
  <si>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</si>
  <si>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</si>
  <si>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</si>
  <si>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</si>
  <si>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</si>
  <si>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</si>
  <si>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</si>
  <si>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</si>
  <si>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</si>
  <si>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</si>
  <si>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</si>
  <si>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</si>
  <si>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</si>
  <si>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</si>
  <si>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</si>
  <si>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</si>
  <si>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</si>
  <si>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</si>
  <si>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</si>
  <si>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</si>
  <si>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</si>
  <si>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</si>
  <si>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</si>
  <si>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</si>
  <si>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</si>
  <si>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</si>
  <si>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</si>
  <si>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</si>
  <si>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</si>
  <si>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</si>
  <si>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</si>
  <si>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</si>
  <si>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</si>
  <si>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</si>
  <si>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</si>
  <si>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</si>
  <si>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</si>
  <si>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</si>
  <si>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</si>
  <si>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</si>
  <si>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</si>
  <si>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</si>
  <si>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</si>
  <si>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</si>
  <si>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</si>
  <si>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</si>
  <si>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</si>
  <si>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</si>
  <si>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</si>
  <si>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</si>
  <si>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</si>
  <si>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</si>
  <si>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</si>
  <si>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</si>
  <si>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</si>
  <si>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</si>
  <si>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</si>
  <si>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</si>
  <si>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</si>
  <si>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</si>
  <si>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</si>
  <si>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</si>
  <si>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</si>
  <si>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</si>
  <si>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</si>
  <si>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</si>
  <si>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</si>
  <si>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</si>
  <si>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</si>
  <si>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</si>
  <si>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</si>
  <si>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</si>
  <si>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</si>
  <si>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</si>
  <si>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</si>
  <si>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</si>
  <si>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</si>
  <si>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</si>
  <si>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</si>
  <si>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</si>
  <si>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</si>
  <si>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</si>
  <si>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</si>
  <si>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</si>
  <si>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</si>
  <si>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</si>
  <si>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</si>
  <si>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</si>
  <si>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</si>
  <si>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</si>
  <si>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</si>
  <si>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</si>
  <si>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</si>
  <si>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</si>
  <si>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</si>
  <si>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</si>
  <si>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</si>
  <si>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</si>
  <si>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</si>
  <si>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</si>
  <si>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</si>
  <si>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</si>
  <si>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</si>
  <si>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</si>
  <si>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</si>
  <si>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</si>
  <si>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</si>
  <si>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</si>
  <si>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</si>
  <si>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</si>
  <si>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</si>
  <si>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</si>
  <si>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</si>
  <si>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</si>
  <si>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</si>
  <si>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</si>
  <si>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</si>
  <si>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</si>
  <si>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</si>
  <si>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</si>
  <si>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</si>
  <si>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</si>
  <si>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</si>
  <si>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</si>
  <si>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</si>
  <si>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</si>
  <si>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</si>
  <si>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</si>
  <si>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</si>
  <si>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</si>
  <si>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</si>
  <si>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</si>
  <si>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</si>
  <si>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</si>
  <si>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</si>
  <si>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</si>
  <si>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</si>
  <si>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</si>
  <si>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</si>
  <si>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</si>
  <si>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</si>
  <si>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</si>
  <si>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</si>
  <si>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</si>
  <si>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</si>
  <si>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</si>
  <si>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</si>
  <si>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</si>
  <si>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</si>
  <si>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</si>
  <si>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</si>
  <si>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</si>
  <si>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</si>
  <si>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</si>
  <si>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</si>
  <si>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</si>
  <si>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</si>
  <si>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</si>
  <si>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</si>
  <si>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</si>
  <si>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</si>
  <si>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</si>
  <si>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</si>
  <si>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</si>
  <si>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</si>
  <si>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</si>
  <si>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</si>
  <si>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</si>
  <si>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</si>
  <si>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</si>
  <si>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</si>
  <si>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</si>
  <si>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</si>
  <si>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</si>
  <si>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</si>
  <si>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</si>
  <si>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</si>
  <si>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</si>
  <si>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</si>
  <si>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</si>
  <si>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</si>
  <si>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</si>
  <si>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</si>
  <si>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</si>
  <si>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</si>
  <si>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</si>
  <si>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</si>
  <si>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</si>
  <si>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</si>
  <si>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</si>
  <si>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</si>
  <si>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</si>
  <si>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</si>
  <si>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</si>
  <si>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</si>
  <si>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</si>
  <si>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</si>
  <si>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</si>
  <si>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</si>
  <si>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</si>
  <si>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</si>
  <si>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</si>
  <si>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</si>
  <si>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</si>
  <si>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</si>
  <si>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</si>
  <si>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</si>
  <si>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</si>
  <si>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</si>
  <si>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</si>
  <si>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</si>
  <si>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</si>
  <si>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</si>
  <si>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</si>
  <si>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</si>
  <si>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</si>
  <si>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</si>
  <si>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</si>
  <si>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</si>
  <si>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</si>
  <si>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</si>
  <si>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</si>
  <si>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</si>
  <si>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</si>
  <si>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</si>
  <si>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</si>
  <si>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</si>
  <si>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</si>
  <si>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</si>
  <si>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</si>
  <si>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</si>
  <si>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</si>
  <si>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</si>
  <si>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</si>
  <si>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</si>
  <si>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</si>
  <si>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</si>
  <si>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</si>
  <si>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</si>
  <si>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</si>
  <si>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</si>
  <si>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</si>
  <si>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</si>
  <si>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</si>
  <si>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</si>
  <si>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</si>
  <si>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</si>
  <si>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</si>
  <si>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</si>
  <si>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</si>
  <si>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</si>
  <si>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</si>
  <si>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</si>
  <si>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</si>
  <si>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</si>
  <si>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</si>
  <si>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</si>
  <si>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</si>
  <si>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</si>
  <si>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</si>
  <si>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</si>
  <si>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</si>
  <si>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</si>
  <si>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</si>
  <si>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</si>
  <si>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</si>
  <si>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</si>
  <si>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</si>
  <si>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</si>
  <si>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</si>
  <si>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</si>
  <si>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</si>
  <si>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</si>
  <si>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</si>
  <si>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</si>
  <si>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</si>
  <si>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</si>
  <si>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</si>
  <si>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</si>
  <si>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</si>
  <si>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</si>
  <si>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</si>
  <si>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</si>
  <si>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</si>
  <si>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</si>
  <si>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</si>
  <si>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</si>
  <si>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</si>
  <si>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</si>
  <si>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</si>
  <si>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</si>
  <si>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</si>
  <si>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</si>
  <si>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</si>
  <si>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</si>
  <si>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</si>
  <si>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</si>
  <si>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</si>
  <si>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</si>
  <si>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</si>
  <si>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</si>
  <si>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</si>
  <si>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</si>
  <si>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</si>
  <si>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</si>
  <si>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</si>
  <si>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</si>
  <si>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</si>
  <si>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</si>
  <si>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</si>
  <si>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</si>
  <si>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</si>
  <si>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</si>
  <si>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</si>
  <si>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</si>
  <si>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</si>
  <si>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</si>
  <si>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</si>
  <si>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</si>
  <si>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</si>
  <si>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</si>
  <si>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</si>
  <si>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</si>
  <si>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</si>
  <si>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</si>
  <si>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</si>
  <si>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</si>
  <si>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</si>
  <si>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</si>
  <si>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</si>
  <si>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</si>
  <si>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</si>
  <si>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</si>
  <si>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</si>
  <si>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</si>
  <si>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</si>
  <si>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</si>
  <si>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</si>
  <si>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</si>
  <si>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</si>
  <si>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</si>
  <si>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</si>
  <si>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</si>
  <si>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</si>
  <si>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</si>
  <si>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</si>
  <si>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</si>
  <si>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</si>
  <si>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</si>
  <si>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</si>
  <si>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</si>
  <si>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</si>
  <si>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</si>
  <si>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</si>
  <si>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</si>
  <si>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</si>
  <si>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</si>
  <si>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</si>
  <si>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</si>
  <si>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</si>
  <si>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</si>
  <si>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</si>
  <si>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</si>
  <si>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</si>
  <si>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</si>
  <si>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</si>
  <si>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</si>
  <si>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</si>
  <si>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</si>
  <si>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</si>
  <si>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</si>
  <si>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</si>
  <si>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</si>
  <si>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</si>
  <si>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</si>
  <si>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</si>
  <si>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</si>
  <si>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</si>
  <si>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</si>
  <si>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</si>
  <si>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</si>
  <si>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</si>
  <si>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</si>
  <si>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</si>
  <si>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</si>
  <si>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</si>
  <si>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</si>
  <si>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</si>
  <si>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</si>
  <si>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</si>
  <si>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</si>
  <si>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</si>
  <si>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</si>
  <si>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</si>
  <si>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</si>
  <si>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</si>
  <si>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</si>
  <si>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</si>
  <si>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</si>
  <si>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</si>
  <si>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</si>
  <si>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</si>
  <si>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</si>
  <si>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</si>
  <si>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</si>
  <si>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</si>
  <si>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</si>
  <si>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</si>
  <si>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</si>
  <si>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</si>
  <si>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</si>
  <si>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</si>
  <si>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</si>
  <si>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</si>
  <si>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</si>
  <si>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</si>
  <si>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</si>
  <si>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</si>
  <si>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</si>
  <si>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</si>
  <si>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</si>
  <si>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</si>
  <si>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</si>
  <si>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</si>
  <si>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</si>
  <si>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</si>
  <si>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</si>
  <si>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</si>
  <si>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</si>
  <si>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</si>
  <si>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</si>
  <si>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</si>
  <si>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</si>
  <si>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</si>
  <si>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</si>
  <si>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</si>
  <si>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</si>
  <si>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</si>
  <si>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</si>
  <si>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</si>
  <si>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</si>
  <si>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</si>
  <si>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</si>
  <si>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</si>
  <si>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</si>
  <si>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</si>
  <si>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</si>
  <si>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</si>
  <si>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</si>
  <si>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</si>
  <si>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</si>
  <si>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</si>
  <si>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</si>
  <si>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</si>
  <si>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</si>
  <si>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</si>
  <si>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</si>
  <si>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</si>
  <si>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</si>
  <si>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</si>
  <si>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</si>
  <si>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</si>
  <si>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</si>
  <si>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</si>
  <si>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</si>
  <si>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</si>
  <si>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</si>
  <si>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</si>
  <si>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</si>
  <si>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</si>
  <si>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</si>
  <si>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</si>
  <si>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</si>
  <si>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</si>
  <si>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</si>
  <si>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</si>
  <si>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</si>
  <si>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</si>
  <si>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</si>
  <si>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</si>
  <si>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</si>
  <si>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</si>
  <si>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</si>
  <si>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</si>
  <si>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</si>
  <si>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</si>
  <si>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</si>
  <si>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</si>
  <si>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</si>
  <si>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</si>
  <si>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</si>
  <si>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</si>
  <si>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</si>
  <si>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</si>
  <si>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</si>
  <si>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</si>
  <si>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</si>
  <si>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</si>
  <si>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</si>
  <si>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</si>
  <si>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</si>
  <si>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</si>
  <si>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</si>
  <si>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</si>
  <si>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</si>
  <si>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</si>
  <si>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</si>
  <si>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</si>
  <si>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</si>
  <si>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</si>
  <si>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</si>
  <si>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</si>
  <si>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</si>
  <si>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</si>
  <si>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</si>
  <si>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</si>
  <si>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</si>
  <si>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</si>
  <si>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</si>
  <si>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</si>
  <si>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</si>
  <si>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</si>
  <si>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</si>
  <si>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</si>
  <si>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</si>
  <si>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</si>
  <si>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</si>
  <si>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</si>
  <si>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</si>
  <si>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</si>
  <si>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</si>
  <si>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</si>
  <si>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</si>
  <si>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</si>
  <si>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</si>
  <si>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</si>
  <si>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</si>
  <si>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</si>
  <si>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</si>
  <si>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</si>
  <si>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</si>
  <si>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</si>
  <si>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</si>
  <si>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</si>
  <si>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</si>
  <si>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</si>
  <si>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</si>
  <si>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</si>
  <si>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</si>
  <si>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</si>
  <si>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</si>
  <si>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</si>
  <si>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</si>
  <si>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</si>
  <si>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</si>
  <si>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</si>
  <si>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</si>
  <si>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</si>
  <si>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</si>
  <si>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</si>
  <si>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</si>
  <si>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</si>
  <si>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</si>
  <si>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</si>
  <si>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</si>
  <si>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</si>
  <si>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</si>
  <si>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</si>
  <si>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</si>
  <si>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</si>
  <si>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</si>
  <si>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</si>
  <si>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</si>
  <si>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</si>
  <si>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</si>
  <si>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</si>
  <si>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</si>
  <si>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</si>
  <si>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</si>
  <si>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</si>
  <si>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</si>
  <si>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</si>
  <si>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</si>
  <si>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</si>
  <si>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</si>
  <si>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</si>
  <si>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</si>
  <si>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</si>
  <si>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</si>
  <si>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</si>
  <si>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</si>
  <si>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</si>
  <si>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</si>
  <si>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</si>
  <si>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</si>
  <si>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</si>
  <si>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</si>
  <si>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</si>
  <si>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</si>
  <si>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</si>
  <si>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</si>
  <si>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</si>
  <si>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</si>
  <si>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</si>
  <si>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</si>
  <si>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</si>
  <si>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</si>
  <si>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</si>
  <si>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</si>
  <si>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</si>
  <si>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</si>
  <si>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</si>
  <si>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</si>
  <si>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</si>
  <si>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</si>
  <si>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</si>
  <si>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</si>
  <si>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</si>
  <si>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</si>
  <si>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</si>
  <si>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</si>
  <si>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</si>
  <si>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</si>
  <si>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</si>
  <si>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</si>
  <si>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</si>
  <si>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</si>
  <si>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</si>
  <si>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</si>
  <si>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</si>
  <si>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</si>
  <si>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</si>
  <si>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</si>
  <si>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</si>
  <si>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</si>
  <si>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</si>
  <si>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</si>
  <si>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</si>
  <si>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</si>
  <si>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</si>
  <si>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</si>
  <si>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</si>
  <si>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</si>
  <si>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</si>
  <si>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</si>
  <si>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</si>
  <si>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</si>
  <si>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</si>
  <si>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</si>
  <si>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</si>
  <si>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</si>
  <si>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</si>
  <si>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</si>
  <si>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</si>
  <si>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</si>
  <si>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</si>
  <si>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</si>
  <si>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</si>
  <si>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</si>
  <si>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</si>
  <si>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</si>
  <si>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</si>
  <si>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</si>
  <si>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</si>
  <si>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</si>
  <si>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</si>
  <si>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</si>
  <si>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</si>
  <si>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</si>
  <si>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</si>
  <si>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</si>
  <si>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</si>
  <si>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</si>
  <si>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</si>
  <si>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</si>
  <si>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</si>
  <si>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</si>
  <si>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</si>
  <si>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</si>
  <si>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</si>
  <si>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</si>
  <si>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</si>
  <si>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</si>
  <si>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</si>
  <si>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</si>
  <si>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</si>
  <si>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</si>
  <si>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</si>
  <si>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</si>
  <si>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</si>
  <si>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</si>
  <si>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</si>
  <si>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</si>
  <si>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</si>
  <si>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</si>
  <si>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</si>
  <si>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</si>
  <si>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</si>
  <si>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</si>
  <si>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</si>
  <si>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</si>
  <si>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</si>
  <si>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</si>
  <si>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</si>
  <si>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</si>
  <si>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</si>
  <si>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</si>
  <si>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</si>
  <si>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</si>
  <si>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</si>
  <si>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</si>
  <si>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</si>
  <si>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</si>
  <si>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</si>
  <si>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</si>
  <si>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</si>
  <si>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</si>
  <si>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</si>
  <si>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</si>
  <si>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</si>
  <si>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</si>
  <si>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</si>
  <si>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</si>
  <si>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</si>
  <si>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</si>
  <si>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</si>
  <si>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</si>
  <si>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</si>
  <si>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</si>
  <si>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</si>
  <si>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</si>
  <si>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</si>
  <si>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</si>
  <si>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</si>
  <si>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</si>
  <si>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</si>
  <si>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</si>
  <si>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</si>
  <si>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</si>
  <si>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</si>
  <si>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</si>
  <si>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</si>
  <si>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</si>
  <si>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</si>
  <si>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</si>
  <si>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</si>
  <si>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</si>
  <si>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</si>
  <si>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</si>
  <si>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</si>
  <si>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</si>
  <si>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</si>
  <si>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</si>
  <si>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</si>
  <si>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</si>
  <si>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</si>
  <si>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</si>
  <si>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</si>
  <si>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</si>
  <si>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</si>
  <si>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</si>
  <si>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</si>
  <si>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</si>
  <si>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</si>
  <si>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</si>
  <si>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</si>
  <si>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</si>
  <si>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</si>
  <si>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</si>
  <si>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</si>
  <si>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</si>
  <si>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</si>
  <si>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</si>
  <si>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</si>
  <si>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</si>
  <si>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</si>
  <si>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</si>
  <si>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</si>
  <si>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</si>
  <si>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</si>
  <si>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1."Бългериън Бойлер Технолоджис "ООД</t>
  </si>
  <si>
    <t xml:space="preserve">  </t>
  </si>
  <si>
    <t xml:space="preserve">` </t>
  </si>
  <si>
    <t xml:space="preserve">                Анелия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</si>
  <si>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</si>
  <si>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2."Лесекспорт" АД гр.Бургас</t>
  </si>
  <si>
    <t>3."Лазурен бряг" АД гр. Приморско</t>
  </si>
  <si>
    <t>4."Металопак" АД, гр. Карнобат</t>
  </si>
  <si>
    <t>5. "Интърг еко"ООД -в ликвидация</t>
  </si>
  <si>
    <t>6."Кортекс Трейдинг" АД</t>
  </si>
  <si>
    <t>7. "Търговска къща Мебел" АД</t>
  </si>
  <si>
    <t>8. "Интърг" АД-гр.Сливен</t>
  </si>
  <si>
    <t>9. "Аутобохемия" АД</t>
  </si>
  <si>
    <t>10. "Гарант" АД гр.Бяла Слатина</t>
  </si>
  <si>
    <t>11. "Винекс" АД Слявянци</t>
  </si>
  <si>
    <t>12."Славянка" АД Бургас</t>
  </si>
  <si>
    <t>13."Еуратек финанс" АД</t>
  </si>
  <si>
    <t>14."ИП Фаворит" АД  София</t>
  </si>
  <si>
    <t>15. Други инвестиции</t>
  </si>
  <si>
    <t>Обща сума IІІ:</t>
  </si>
  <si>
    <t>Обща сума за страната (I+II+III):</t>
  </si>
  <si>
    <t>Христо Илиев</t>
  </si>
  <si>
    <t>ІIІ-то  тримесечие 2012 г.</t>
  </si>
  <si>
    <t>27 ноември 2012 г.</t>
  </si>
  <si>
    <t>Отчетен период:ІІІ-то тримесечие 2012 г.</t>
  </si>
  <si>
    <t>Дата на съставяне: 27 ноември 2012 г.</t>
  </si>
  <si>
    <t>Отчетен период: ІІІ-то тримесечие 2012 г.</t>
  </si>
  <si>
    <t xml:space="preserve">Дата на съставяне: 27 ноември   2012 г.                                      </t>
  </si>
  <si>
    <t>Отчетен период:IІІ-то тримесечие 2012 г.</t>
  </si>
  <si>
    <t xml:space="preserve">                Дата  на съставяне: 27 ноември  2012 г.                                                                                                                             </t>
  </si>
  <si>
    <t>Отчетен период: ІІІ-то  тримесечие 2012 г.</t>
  </si>
  <si>
    <t xml:space="preserve">Дата на съставяне  27 ноември  2012 г.                 </t>
  </si>
  <si>
    <t>Отчетен период :ІІІ-то тримесечие 2012 г.</t>
  </si>
  <si>
    <t>Дата на съставяне: 27 ноември 2012г.</t>
  </si>
  <si>
    <r>
      <t xml:space="preserve">Дата на съставяне: </t>
    </r>
    <r>
      <rPr>
        <sz val="10"/>
        <rFont val="Times New Roman"/>
        <family val="1"/>
      </rPr>
      <t>27ноември 2012 г.</t>
    </r>
  </si>
  <si>
    <r>
      <t xml:space="preserve">Отчетен период: ІІІ-то тримесечие 2012 г.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</si>
</sst>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53"/>
      <name val="Times New Roman"/>
      <family val="1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6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6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7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7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0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Protection="1">
      <alignment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0" fontId="29" fillId="0" borderId="0" xfId="29" applyFont="1" applyFill="1" applyBorder="1" applyAlignment="1" applyProtection="1">
      <alignment vertical="center" wrapText="1"/>
      <protection locked="0"/>
    </xf>
    <xf numFmtId="0" fontId="24" fillId="0" borderId="0" xfId="26" applyFont="1" applyAlignment="1">
      <alignment/>
      <protection/>
    </xf>
    <xf numFmtId="3" fontId="13" fillId="0" borderId="1" xfId="28" applyNumberFormat="1" applyFont="1" applyFill="1" applyBorder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0" fillId="0" borderId="0" xfId="24" applyFont="1" applyAlignment="1">
      <alignment horizontal="left"/>
      <protection/>
    </xf>
    <xf numFmtId="0" fontId="5" fillId="0" borderId="1" xfId="24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24" applyNumberFormat="1" applyFont="1" applyBorder="1" applyAlignment="1">
      <alignment horizontal="center" vertical="center" wrapText="1"/>
      <protection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4" applyFont="1" applyBorder="1" applyAlignment="1" applyProtection="1">
      <alignment horizontal="center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49" fontId="15" fillId="0" borderId="0" xfId="24" applyNumberFormat="1" applyFont="1" applyBorder="1" applyAlignment="1">
      <alignment horizontal="center" vertical="center" wrapText="1"/>
      <protection/>
    </xf>
    <xf numFmtId="4" fontId="5" fillId="0" borderId="0" xfId="24" applyNumberFormat="1" applyFont="1" applyBorder="1" applyAlignment="1">
      <alignment horizontal="center" vertical="center" wrapText="1"/>
      <protection/>
    </xf>
    <xf numFmtId="0" fontId="5" fillId="0" borderId="0" xfId="24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22">
      <selection activeCell="D104" sqref="D104"/>
    </sheetView>
  </sheetViews>
  <sheetFormatPr defaultColWidth="9.00390625" defaultRowHeight="12.75"/>
  <cols>
    <col min="1" max="1" width="43.75390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75390625" style="238" customWidth="1"/>
    <col min="6" max="6" width="9.375" style="244" customWidth="1"/>
    <col min="7" max="7" width="12.75390625" style="238" customWidth="1"/>
    <col min="8" max="8" width="14.75390625" style="245" customWidth="1"/>
    <col min="9" max="9" width="3.375" style="218" customWidth="1"/>
    <col min="10" max="16384" width="9.25390625" style="218" customWidth="1"/>
  </cols>
  <sheetData>
    <row r="1" spans="1:8" ht="1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5">
      <c r="A2" s="290"/>
      <c r="B2" s="290"/>
      <c r="C2" s="291"/>
      <c r="D2" s="291"/>
      <c r="E2" s="291"/>
      <c r="F2" s="239"/>
      <c r="G2" s="240"/>
      <c r="H2" s="241"/>
    </row>
    <row r="3" spans="1:8" ht="15">
      <c r="A3" s="219" t="s">
        <v>1</v>
      </c>
      <c r="B3" s="219"/>
      <c r="C3" s="292"/>
      <c r="D3" s="292"/>
      <c r="E3" s="292" t="s">
        <v>866</v>
      </c>
      <c r="F3" s="293" t="s">
        <v>2</v>
      </c>
      <c r="G3" s="241"/>
      <c r="H3" s="241">
        <v>121577091</v>
      </c>
    </row>
    <row r="4" spans="1:8" ht="15">
      <c r="A4" s="612" t="s">
        <v>859</v>
      </c>
      <c r="B4" s="613"/>
      <c r="C4" s="613"/>
      <c r="D4" s="613"/>
      <c r="E4" s="294"/>
      <c r="F4" s="239" t="s">
        <v>3</v>
      </c>
      <c r="G4" s="240"/>
      <c r="H4" s="241"/>
    </row>
    <row r="5" spans="1:8" ht="15">
      <c r="A5" s="219" t="s">
        <v>4</v>
      </c>
      <c r="B5" s="219"/>
      <c r="C5" s="294"/>
      <c r="D5" s="295"/>
      <c r="E5" s="295" t="s">
        <v>895</v>
      </c>
      <c r="F5" s="239"/>
      <c r="G5" s="240"/>
      <c r="H5" s="295" t="s">
        <v>5</v>
      </c>
    </row>
    <row r="6" spans="1:8" ht="15.75" thickBot="1">
      <c r="A6" s="219"/>
      <c r="B6" s="219"/>
      <c r="C6" s="294"/>
      <c r="D6" s="295"/>
      <c r="E6" s="295"/>
      <c r="F6" s="239"/>
      <c r="G6" s="240"/>
      <c r="H6" s="295"/>
    </row>
    <row r="7" spans="1:8" ht="28.5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4.2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1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5">
      <c r="A11" s="313" t="s">
        <v>19</v>
      </c>
      <c r="B11" s="319" t="s">
        <v>20</v>
      </c>
      <c r="C11" s="220">
        <v>4377</v>
      </c>
      <c r="D11" s="220">
        <v>4385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5">
      <c r="A12" s="313" t="s">
        <v>23</v>
      </c>
      <c r="B12" s="319" t="s">
        <v>24</v>
      </c>
      <c r="C12" s="220">
        <v>3181</v>
      </c>
      <c r="D12" s="220">
        <v>3424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5">
      <c r="A13" s="313" t="s">
        <v>27</v>
      </c>
      <c r="B13" s="319" t="s">
        <v>28</v>
      </c>
      <c r="C13" s="220">
        <v>17343</v>
      </c>
      <c r="D13" s="220">
        <v>11231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5">
      <c r="A14" s="313" t="s">
        <v>31</v>
      </c>
      <c r="B14" s="319" t="s">
        <v>32</v>
      </c>
      <c r="C14" s="220">
        <v>1201</v>
      </c>
      <c r="D14" s="220">
        <v>1252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5">
      <c r="A15" s="313" t="s">
        <v>35</v>
      </c>
      <c r="B15" s="319" t="s">
        <v>36</v>
      </c>
      <c r="C15" s="220">
        <v>629</v>
      </c>
      <c r="D15" s="220">
        <v>362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5">
      <c r="A16" s="313" t="s">
        <v>39</v>
      </c>
      <c r="B16" s="322" t="s">
        <v>40</v>
      </c>
      <c r="C16" s="220">
        <v>67</v>
      </c>
      <c r="D16" s="220">
        <v>81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5.5">
      <c r="A17" s="313" t="s">
        <v>43</v>
      </c>
      <c r="B17" s="319" t="s">
        <v>44</v>
      </c>
      <c r="C17" s="220">
        <v>4915</v>
      </c>
      <c r="D17" s="220">
        <v>4721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5">
      <c r="A18" s="313" t="s">
        <v>47</v>
      </c>
      <c r="B18" s="319" t="s">
        <v>48</v>
      </c>
      <c r="C18" s="220">
        <v>1157</v>
      </c>
      <c r="D18" s="220">
        <v>1011</v>
      </c>
      <c r="E18" s="315" t="s">
        <v>49</v>
      </c>
      <c r="F18" s="324"/>
      <c r="G18" s="325"/>
      <c r="H18" s="326"/>
    </row>
    <row r="19" spans="1:15" ht="15">
      <c r="A19" s="313" t="s">
        <v>50</v>
      </c>
      <c r="B19" s="327" t="s">
        <v>51</v>
      </c>
      <c r="C19" s="224">
        <f>SUM(C11:C18)</f>
        <v>32870</v>
      </c>
      <c r="D19" s="224">
        <f>SUM(D11:D18)</f>
        <v>26467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5">
      <c r="A20" s="313" t="s">
        <v>54</v>
      </c>
      <c r="B20" s="327" t="s">
        <v>55</v>
      </c>
      <c r="C20" s="220">
        <v>189</v>
      </c>
      <c r="D20" s="220">
        <v>199</v>
      </c>
      <c r="E20" s="315" t="s">
        <v>56</v>
      </c>
      <c r="F20" s="320" t="s">
        <v>57</v>
      </c>
      <c r="G20" s="221">
        <v>13196</v>
      </c>
      <c r="H20" s="221">
        <v>10030</v>
      </c>
    </row>
    <row r="21" spans="1:18" ht="1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19484</v>
      </c>
      <c r="H21" s="225">
        <f>SUM(H22:H24)</f>
        <v>19152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696</v>
      </c>
      <c r="H22" s="221">
        <v>696</v>
      </c>
    </row>
    <row r="23" spans="1:13" ht="15">
      <c r="A23" s="313" t="s">
        <v>65</v>
      </c>
      <c r="B23" s="319" t="s">
        <v>66</v>
      </c>
      <c r="C23" s="220"/>
      <c r="D23" s="220"/>
      <c r="E23" s="331" t="s">
        <v>67</v>
      </c>
      <c r="F23" s="320" t="s">
        <v>68</v>
      </c>
      <c r="G23" s="221">
        <v>5</v>
      </c>
      <c r="H23" s="221">
        <v>5</v>
      </c>
      <c r="M23" s="226"/>
    </row>
    <row r="24" spans="1:8" ht="15">
      <c r="A24" s="313" t="s">
        <v>69</v>
      </c>
      <c r="B24" s="319" t="s">
        <v>70</v>
      </c>
      <c r="C24" s="220"/>
      <c r="D24" s="220">
        <v>2</v>
      </c>
      <c r="E24" s="315" t="s">
        <v>71</v>
      </c>
      <c r="F24" s="320" t="s">
        <v>72</v>
      </c>
      <c r="G24" s="221">
        <v>18783</v>
      </c>
      <c r="H24" s="221">
        <v>18451</v>
      </c>
    </row>
    <row r="25" spans="1:18" ht="15">
      <c r="A25" s="313" t="s">
        <v>73</v>
      </c>
      <c r="B25" s="319" t="s">
        <v>74</v>
      </c>
      <c r="C25" s="220">
        <v>2</v>
      </c>
      <c r="D25" s="220">
        <v>2</v>
      </c>
      <c r="E25" s="331" t="s">
        <v>75</v>
      </c>
      <c r="F25" s="323" t="s">
        <v>76</v>
      </c>
      <c r="G25" s="223">
        <f>G19+G20+G21</f>
        <v>32694</v>
      </c>
      <c r="H25" s="223">
        <f>H19+H20+H21</f>
        <v>29196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5">
      <c r="A26" s="313" t="s">
        <v>77</v>
      </c>
      <c r="B26" s="319" t="s">
        <v>78</v>
      </c>
      <c r="C26" s="220">
        <v>513</v>
      </c>
      <c r="D26" s="220">
        <v>393</v>
      </c>
      <c r="E26" s="315" t="s">
        <v>79</v>
      </c>
      <c r="F26" s="324"/>
      <c r="G26" s="325"/>
      <c r="H26" s="326"/>
    </row>
    <row r="27" spans="1:18" ht="15">
      <c r="A27" s="313" t="s">
        <v>80</v>
      </c>
      <c r="B27" s="328" t="s">
        <v>81</v>
      </c>
      <c r="C27" s="224">
        <f>SUM(C23:C26)</f>
        <v>515</v>
      </c>
      <c r="D27" s="224">
        <f>SUM(D23:D26)</f>
        <v>397</v>
      </c>
      <c r="E27" s="331" t="s">
        <v>82</v>
      </c>
      <c r="F27" s="320" t="s">
        <v>83</v>
      </c>
      <c r="G27" s="223">
        <f>SUM(G28:G30)</f>
        <v>-2841</v>
      </c>
      <c r="H27" s="223">
        <f>SUM(H28:H30)</f>
        <v>-1982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5">
      <c r="A28" s="313"/>
      <c r="B28" s="319"/>
      <c r="C28" s="330"/>
      <c r="D28" s="224"/>
      <c r="E28" s="315" t="s">
        <v>84</v>
      </c>
      <c r="F28" s="320" t="s">
        <v>85</v>
      </c>
      <c r="G28" s="221">
        <v>2813</v>
      </c>
      <c r="H28" s="221">
        <v>2792</v>
      </c>
    </row>
    <row r="29" spans="1:13" ht="1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-5654</v>
      </c>
      <c r="H29" s="418">
        <v>-4774</v>
      </c>
      <c r="M29" s="226"/>
    </row>
    <row r="30" spans="1:8" ht="15">
      <c r="A30" s="313" t="s">
        <v>89</v>
      </c>
      <c r="B30" s="319" t="s">
        <v>90</v>
      </c>
      <c r="C30" s="220">
        <v>1358</v>
      </c>
      <c r="D30" s="220">
        <v>1358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/>
      <c r="H31" s="221"/>
      <c r="M31" s="226"/>
    </row>
    <row r="32" spans="1:15" ht="15">
      <c r="A32" s="313" t="s">
        <v>97</v>
      </c>
      <c r="B32" s="328" t="s">
        <v>98</v>
      </c>
      <c r="C32" s="224">
        <f>C30+C31</f>
        <v>1358</v>
      </c>
      <c r="D32" s="224">
        <f>D30+D31</f>
        <v>1358</v>
      </c>
      <c r="E32" s="321" t="s">
        <v>99</v>
      </c>
      <c r="F32" s="320" t="s">
        <v>100</v>
      </c>
      <c r="G32" s="418">
        <v>-227</v>
      </c>
      <c r="H32" s="418">
        <v>-408</v>
      </c>
      <c r="I32" s="370"/>
      <c r="J32" s="370"/>
      <c r="K32" s="370"/>
      <c r="L32" s="370"/>
      <c r="M32" s="370"/>
      <c r="N32" s="370"/>
      <c r="O32" s="370"/>
    </row>
    <row r="33" spans="1:18" ht="1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-3068</v>
      </c>
      <c r="H33" s="223">
        <f>H27+H31+H32</f>
        <v>-2390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5">
      <c r="A34" s="313" t="s">
        <v>847</v>
      </c>
      <c r="B34" s="322" t="s">
        <v>104</v>
      </c>
      <c r="C34" s="224">
        <f>SUM(C35:C38)</f>
        <v>2564</v>
      </c>
      <c r="D34" s="224">
        <f>SUM(D35:D38)</f>
        <v>2580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5">
      <c r="A36" s="313" t="s">
        <v>107</v>
      </c>
      <c r="B36" s="319" t="s">
        <v>108</v>
      </c>
      <c r="C36" s="220"/>
      <c r="D36" s="220"/>
      <c r="E36" s="315" t="s">
        <v>109</v>
      </c>
      <c r="F36" s="339" t="s">
        <v>110</v>
      </c>
      <c r="G36" s="223">
        <f>G25+G17+G33</f>
        <v>31983</v>
      </c>
      <c r="H36" s="223">
        <f>H25+H17+H33</f>
        <v>29163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5">
      <c r="A37" s="313" t="s">
        <v>111</v>
      </c>
      <c r="B37" s="319" t="s">
        <v>112</v>
      </c>
      <c r="C37" s="220">
        <v>2564</v>
      </c>
      <c r="D37" s="220">
        <v>2580</v>
      </c>
      <c r="E37" s="315"/>
      <c r="F37" s="340"/>
      <c r="G37" s="333"/>
      <c r="H37" s="334"/>
      <c r="M37" s="226"/>
    </row>
    <row r="38" spans="1:8" ht="15">
      <c r="A38" s="313" t="s">
        <v>113</v>
      </c>
      <c r="B38" s="319" t="s">
        <v>114</v>
      </c>
      <c r="C38" s="220"/>
      <c r="D38" s="220"/>
      <c r="E38" s="341"/>
      <c r="F38" s="336"/>
      <c r="G38" s="337"/>
      <c r="H38" s="338"/>
    </row>
    <row r="39" spans="1:15" ht="1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12374</v>
      </c>
      <c r="H39" s="221">
        <v>9358</v>
      </c>
      <c r="I39" s="370"/>
      <c r="J39" s="370"/>
      <c r="K39" s="370"/>
      <c r="L39" s="370"/>
      <c r="M39" s="371"/>
      <c r="N39" s="370"/>
      <c r="O39" s="370"/>
    </row>
    <row r="40" spans="1:8" ht="1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1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>
        <v>0</v>
      </c>
      <c r="H43" s="221">
        <v>0</v>
      </c>
      <c r="M43" s="226"/>
    </row>
    <row r="44" spans="1:8" ht="1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/>
      <c r="H44" s="221"/>
    </row>
    <row r="45" spans="1:15" ht="15">
      <c r="A45" s="313" t="s">
        <v>135</v>
      </c>
      <c r="B45" s="327" t="s">
        <v>136</v>
      </c>
      <c r="C45" s="224">
        <f>C34+C39+C44</f>
        <v>2564</v>
      </c>
      <c r="D45" s="224">
        <f>D34+D39+D44</f>
        <v>2580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/>
      <c r="H46" s="221"/>
    </row>
    <row r="47" spans="1:13" ht="15">
      <c r="A47" s="313" t="s">
        <v>142</v>
      </c>
      <c r="B47" s="319" t="s">
        <v>143</v>
      </c>
      <c r="C47" s="220">
        <v>0</v>
      </c>
      <c r="D47" s="220">
        <v>0</v>
      </c>
      <c r="E47" s="329" t="s">
        <v>144</v>
      </c>
      <c r="F47" s="320" t="s">
        <v>145</v>
      </c>
      <c r="G47" s="221"/>
      <c r="H47" s="221"/>
      <c r="M47" s="226"/>
    </row>
    <row r="48" spans="1:8" ht="15">
      <c r="A48" s="313" t="s">
        <v>146</v>
      </c>
      <c r="B48" s="322" t="s">
        <v>147</v>
      </c>
      <c r="C48" s="220">
        <v>4119</v>
      </c>
      <c r="D48" s="220">
        <v>4129</v>
      </c>
      <c r="E48" s="315" t="s">
        <v>148</v>
      </c>
      <c r="F48" s="320" t="s">
        <v>149</v>
      </c>
      <c r="G48" s="221">
        <v>260</v>
      </c>
      <c r="H48" s="221">
        <v>6</v>
      </c>
    </row>
    <row r="49" spans="1:18" ht="1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260</v>
      </c>
      <c r="H49" s="223">
        <f>SUM(H43:H48)</f>
        <v>6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15">
      <c r="A51" s="313" t="s">
        <v>154</v>
      </c>
      <c r="B51" s="327" t="s">
        <v>155</v>
      </c>
      <c r="C51" s="224">
        <f>SUM(C47:C50)</f>
        <v>4119</v>
      </c>
      <c r="D51" s="224">
        <f>SUM(D47:D50)</f>
        <v>4129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/>
      <c r="H52" s="221"/>
    </row>
    <row r="53" spans="1:8" ht="15">
      <c r="A53" s="313" t="s">
        <v>161</v>
      </c>
      <c r="B53" s="327" t="s">
        <v>162</v>
      </c>
      <c r="C53" s="220"/>
      <c r="D53" s="220"/>
      <c r="E53" s="315" t="s">
        <v>163</v>
      </c>
      <c r="F53" s="323" t="s">
        <v>164</v>
      </c>
      <c r="G53" s="221">
        <v>43</v>
      </c>
      <c r="H53" s="221">
        <v>43</v>
      </c>
    </row>
    <row r="54" spans="1:8" ht="15">
      <c r="A54" s="313" t="s">
        <v>165</v>
      </c>
      <c r="B54" s="327" t="s">
        <v>166</v>
      </c>
      <c r="C54" s="220">
        <v>10</v>
      </c>
      <c r="D54" s="220">
        <v>10</v>
      </c>
      <c r="E54" s="315" t="s">
        <v>167</v>
      </c>
      <c r="F54" s="323" t="s">
        <v>168</v>
      </c>
      <c r="G54" s="221">
        <v>64</v>
      </c>
      <c r="H54" s="221">
        <v>71</v>
      </c>
    </row>
    <row r="55" spans="1:18" ht="25.5">
      <c r="A55" s="347" t="s">
        <v>169</v>
      </c>
      <c r="B55" s="348" t="s">
        <v>170</v>
      </c>
      <c r="C55" s="224">
        <f>C19+C20+C21+C27+C32+C45+C51+C53+C54</f>
        <v>41625</v>
      </c>
      <c r="D55" s="224">
        <f>D19+D20+D21+D27+D32+D45+D51+D53+D54</f>
        <v>35140</v>
      </c>
      <c r="E55" s="315" t="s">
        <v>171</v>
      </c>
      <c r="F55" s="339" t="s">
        <v>172</v>
      </c>
      <c r="G55" s="223">
        <f>G49+G51+G52+G53+G54</f>
        <v>367</v>
      </c>
      <c r="H55" s="223">
        <f>H49+H51+H52+H53+H54</f>
        <v>120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5">
      <c r="A58" s="313" t="s">
        <v>176</v>
      </c>
      <c r="B58" s="319" t="s">
        <v>177</v>
      </c>
      <c r="C58" s="220">
        <v>4666</v>
      </c>
      <c r="D58" s="220">
        <v>4138</v>
      </c>
      <c r="E58" s="315" t="s">
        <v>126</v>
      </c>
      <c r="F58" s="350"/>
      <c r="G58" s="330"/>
      <c r="H58" s="223"/>
    </row>
    <row r="59" spans="1:13" ht="15">
      <c r="A59" s="313" t="s">
        <v>178</v>
      </c>
      <c r="B59" s="319" t="s">
        <v>179</v>
      </c>
      <c r="C59" s="220">
        <v>3039</v>
      </c>
      <c r="D59" s="220">
        <v>1944</v>
      </c>
      <c r="E59" s="329" t="s">
        <v>180</v>
      </c>
      <c r="F59" s="320" t="s">
        <v>181</v>
      </c>
      <c r="G59" s="221">
        <v>3414</v>
      </c>
      <c r="H59" s="221">
        <v>2235</v>
      </c>
      <c r="M59" s="226"/>
    </row>
    <row r="60" spans="1:8" ht="15">
      <c r="A60" s="313" t="s">
        <v>182</v>
      </c>
      <c r="B60" s="319" t="s">
        <v>183</v>
      </c>
      <c r="C60" s="220">
        <v>434</v>
      </c>
      <c r="D60" s="220">
        <v>371</v>
      </c>
      <c r="E60" s="315" t="s">
        <v>184</v>
      </c>
      <c r="F60" s="320" t="s">
        <v>185</v>
      </c>
      <c r="G60" s="221">
        <v>35</v>
      </c>
      <c r="H60" s="221">
        <v>260</v>
      </c>
    </row>
    <row r="61" spans="1:18" ht="15">
      <c r="A61" s="313" t="s">
        <v>186</v>
      </c>
      <c r="B61" s="322" t="s">
        <v>187</v>
      </c>
      <c r="C61" s="220">
        <v>6479</v>
      </c>
      <c r="D61" s="220">
        <v>6803</v>
      </c>
      <c r="E61" s="321" t="s">
        <v>188</v>
      </c>
      <c r="F61" s="350" t="s">
        <v>189</v>
      </c>
      <c r="G61" s="223">
        <f>SUM(G62:G68)</f>
        <v>5788</v>
      </c>
      <c r="H61" s="223">
        <f>SUM(H62:H68)</f>
        <v>5424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/>
      <c r="H62" s="221"/>
    </row>
    <row r="63" spans="1:13" ht="15">
      <c r="A63" s="313" t="s">
        <v>194</v>
      </c>
      <c r="B63" s="319" t="s">
        <v>195</v>
      </c>
      <c r="C63" s="220">
        <v>7</v>
      </c>
      <c r="D63" s="220">
        <v>7</v>
      </c>
      <c r="E63" s="315" t="s">
        <v>196</v>
      </c>
      <c r="F63" s="320" t="s">
        <v>197</v>
      </c>
      <c r="G63" s="221"/>
      <c r="H63" s="221">
        <v>15</v>
      </c>
      <c r="M63" s="226"/>
    </row>
    <row r="64" spans="1:15" ht="15">
      <c r="A64" s="313" t="s">
        <v>50</v>
      </c>
      <c r="B64" s="327" t="s">
        <v>198</v>
      </c>
      <c r="C64" s="224">
        <f>SUM(C58:C63)</f>
        <v>14625</v>
      </c>
      <c r="D64" s="224">
        <f>SUM(D58:D63)</f>
        <v>13263</v>
      </c>
      <c r="E64" s="315" t="s">
        <v>199</v>
      </c>
      <c r="F64" s="320" t="s">
        <v>200</v>
      </c>
      <c r="G64" s="221">
        <v>2607</v>
      </c>
      <c r="H64" s="221">
        <v>2425</v>
      </c>
      <c r="I64" s="370"/>
      <c r="J64" s="370"/>
      <c r="K64" s="370"/>
      <c r="L64" s="370"/>
      <c r="M64" s="370"/>
      <c r="N64" s="370"/>
      <c r="O64" s="370"/>
    </row>
    <row r="65" spans="1:8" ht="15">
      <c r="A65" s="313"/>
      <c r="B65" s="327"/>
      <c r="C65" s="330"/>
      <c r="D65" s="224"/>
      <c r="E65" s="315" t="s">
        <v>201</v>
      </c>
      <c r="F65" s="320" t="s">
        <v>202</v>
      </c>
      <c r="G65" s="221">
        <v>1876</v>
      </c>
      <c r="H65" s="221">
        <v>1690</v>
      </c>
    </row>
    <row r="66" spans="1:8" ht="1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921</v>
      </c>
      <c r="H66" s="221">
        <v>887</v>
      </c>
    </row>
    <row r="67" spans="1:8" ht="15">
      <c r="A67" s="313" t="s">
        <v>206</v>
      </c>
      <c r="B67" s="319" t="s">
        <v>207</v>
      </c>
      <c r="C67" s="220"/>
      <c r="D67" s="220"/>
      <c r="E67" s="315" t="s">
        <v>208</v>
      </c>
      <c r="F67" s="320" t="s">
        <v>209</v>
      </c>
      <c r="G67" s="221">
        <v>233</v>
      </c>
      <c r="H67" s="221">
        <v>214</v>
      </c>
    </row>
    <row r="68" spans="1:8" ht="15">
      <c r="A68" s="313" t="s">
        <v>210</v>
      </c>
      <c r="B68" s="319" t="s">
        <v>211</v>
      </c>
      <c r="C68" s="220">
        <v>3315</v>
      </c>
      <c r="D68" s="220">
        <v>3045</v>
      </c>
      <c r="E68" s="315" t="s">
        <v>212</v>
      </c>
      <c r="F68" s="320" t="s">
        <v>213</v>
      </c>
      <c r="G68" s="221">
        <v>151</v>
      </c>
      <c r="H68" s="221">
        <v>193</v>
      </c>
    </row>
    <row r="69" spans="1:8" ht="15">
      <c r="A69" s="313" t="s">
        <v>214</v>
      </c>
      <c r="B69" s="319" t="s">
        <v>215</v>
      </c>
      <c r="C69" s="220">
        <v>275</v>
      </c>
      <c r="D69" s="220">
        <v>610</v>
      </c>
      <c r="E69" s="329" t="s">
        <v>77</v>
      </c>
      <c r="F69" s="320" t="s">
        <v>216</v>
      </c>
      <c r="G69" s="221">
        <v>8057</v>
      </c>
      <c r="H69" s="221">
        <v>7597</v>
      </c>
    </row>
    <row r="70" spans="1:8" ht="15">
      <c r="A70" s="313" t="s">
        <v>217</v>
      </c>
      <c r="B70" s="319" t="s">
        <v>218</v>
      </c>
      <c r="C70" s="220">
        <v>241</v>
      </c>
      <c r="D70" s="220">
        <v>241</v>
      </c>
      <c r="E70" s="315" t="s">
        <v>219</v>
      </c>
      <c r="F70" s="320" t="s">
        <v>220</v>
      </c>
      <c r="G70" s="221">
        <v>13</v>
      </c>
      <c r="H70" s="221">
        <v>201</v>
      </c>
    </row>
    <row r="71" spans="1:18" ht="15">
      <c r="A71" s="313" t="s">
        <v>221</v>
      </c>
      <c r="B71" s="319" t="s">
        <v>222</v>
      </c>
      <c r="C71" s="220">
        <v>120</v>
      </c>
      <c r="D71" s="220">
        <v>118</v>
      </c>
      <c r="E71" s="331" t="s">
        <v>45</v>
      </c>
      <c r="F71" s="351" t="s">
        <v>223</v>
      </c>
      <c r="G71" s="230">
        <f>G59+G60+G61+G69+G70</f>
        <v>17307</v>
      </c>
      <c r="H71" s="230">
        <f>H59+H60+H61+H69+H70</f>
        <v>15717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5">
      <c r="A72" s="313" t="s">
        <v>224</v>
      </c>
      <c r="B72" s="319" t="s">
        <v>225</v>
      </c>
      <c r="C72" s="220">
        <v>375</v>
      </c>
      <c r="D72" s="220">
        <v>547</v>
      </c>
      <c r="E72" s="321"/>
      <c r="F72" s="352"/>
      <c r="G72" s="353"/>
      <c r="H72" s="354"/>
    </row>
    <row r="73" spans="1:8" ht="15">
      <c r="A73" s="313" t="s">
        <v>226</v>
      </c>
      <c r="B73" s="319" t="s">
        <v>227</v>
      </c>
      <c r="C73" s="220"/>
      <c r="D73" s="220"/>
      <c r="E73" s="232"/>
      <c r="F73" s="355"/>
      <c r="G73" s="356"/>
      <c r="H73" s="357"/>
    </row>
    <row r="74" spans="1:8" ht="15">
      <c r="A74" s="313" t="s">
        <v>228</v>
      </c>
      <c r="B74" s="319" t="s">
        <v>229</v>
      </c>
      <c r="C74" s="220">
        <v>551</v>
      </c>
      <c r="D74" s="220">
        <v>495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5">
      <c r="A75" s="313" t="s">
        <v>75</v>
      </c>
      <c r="B75" s="327" t="s">
        <v>232</v>
      </c>
      <c r="C75" s="224">
        <f>SUM(C67:C74)</f>
        <v>4877</v>
      </c>
      <c r="D75" s="224">
        <f>SUM(D67:D74)</f>
        <v>5056</v>
      </c>
      <c r="E75" s="329" t="s">
        <v>159</v>
      </c>
      <c r="F75" s="323" t="s">
        <v>233</v>
      </c>
      <c r="G75" s="221">
        <v>93</v>
      </c>
      <c r="H75" s="221">
        <v>38</v>
      </c>
      <c r="I75" s="370"/>
      <c r="J75" s="370"/>
      <c r="K75" s="370"/>
      <c r="L75" s="370"/>
      <c r="M75" s="370"/>
      <c r="N75" s="370"/>
      <c r="O75" s="370"/>
    </row>
    <row r="76" spans="1:8" ht="15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1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17400</v>
      </c>
      <c r="H79" s="231">
        <f>H71+H74+H75+H76</f>
        <v>15755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5">
      <c r="A82" s="313" t="s">
        <v>247</v>
      </c>
      <c r="B82" s="319" t="s">
        <v>248</v>
      </c>
      <c r="C82" s="220"/>
      <c r="D82" s="220">
        <v>0</v>
      </c>
      <c r="E82" s="341"/>
      <c r="F82" s="363"/>
      <c r="G82" s="363"/>
      <c r="H82" s="364"/>
    </row>
    <row r="83" spans="1:8" ht="15">
      <c r="A83" s="313" t="s">
        <v>131</v>
      </c>
      <c r="B83" s="319" t="s">
        <v>249</v>
      </c>
      <c r="C83" s="220">
        <v>0</v>
      </c>
      <c r="D83" s="220">
        <v>0</v>
      </c>
      <c r="E83" s="232"/>
      <c r="F83" s="363"/>
      <c r="G83" s="363"/>
      <c r="H83" s="364"/>
    </row>
    <row r="84" spans="1:14" ht="15">
      <c r="A84" s="313" t="s">
        <v>250</v>
      </c>
      <c r="B84" s="327" t="s">
        <v>251</v>
      </c>
      <c r="C84" s="224">
        <f>C83+C82+C78</f>
        <v>0</v>
      </c>
      <c r="D84" s="224">
        <f>D83+D82+D78</f>
        <v>0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5">
      <c r="A87" s="313" t="s">
        <v>253</v>
      </c>
      <c r="B87" s="319" t="s">
        <v>254</v>
      </c>
      <c r="C87" s="220">
        <v>73</v>
      </c>
      <c r="D87" s="220">
        <v>52</v>
      </c>
      <c r="E87" s="232"/>
      <c r="F87" s="363"/>
      <c r="G87" s="363"/>
      <c r="H87" s="364"/>
      <c r="M87" s="226"/>
    </row>
    <row r="88" spans="1:8" ht="15">
      <c r="A88" s="313" t="s">
        <v>255</v>
      </c>
      <c r="B88" s="319" t="s">
        <v>256</v>
      </c>
      <c r="C88" s="220">
        <v>704</v>
      </c>
      <c r="D88" s="220">
        <v>596</v>
      </c>
      <c r="E88" s="341"/>
      <c r="F88" s="363"/>
      <c r="G88" s="363"/>
      <c r="H88" s="364"/>
    </row>
    <row r="89" spans="1:13" ht="15">
      <c r="A89" s="313" t="s">
        <v>257</v>
      </c>
      <c r="B89" s="319" t="s">
        <v>258</v>
      </c>
      <c r="C89" s="220">
        <v>104</v>
      </c>
      <c r="D89" s="220">
        <v>192</v>
      </c>
      <c r="E89" s="341"/>
      <c r="F89" s="363"/>
      <c r="G89" s="363"/>
      <c r="H89" s="364"/>
      <c r="M89" s="226"/>
    </row>
    <row r="90" spans="1:8" ht="15">
      <c r="A90" s="313" t="s">
        <v>259</v>
      </c>
      <c r="B90" s="319" t="s">
        <v>260</v>
      </c>
      <c r="C90" s="220">
        <v>12</v>
      </c>
      <c r="D90" s="220">
        <v>28</v>
      </c>
      <c r="E90" s="341"/>
      <c r="F90" s="363"/>
      <c r="G90" s="363"/>
      <c r="H90" s="364"/>
    </row>
    <row r="91" spans="1:14" ht="15">
      <c r="A91" s="313" t="s">
        <v>261</v>
      </c>
      <c r="B91" s="327" t="s">
        <v>262</v>
      </c>
      <c r="C91" s="224">
        <f>SUM(C87:C90)</f>
        <v>893</v>
      </c>
      <c r="D91" s="224">
        <f>SUM(D87:D90)</f>
        <v>868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5">
      <c r="A92" s="313" t="s">
        <v>263</v>
      </c>
      <c r="B92" s="327" t="s">
        <v>264</v>
      </c>
      <c r="C92" s="220">
        <v>104</v>
      </c>
      <c r="D92" s="220">
        <v>69</v>
      </c>
      <c r="E92" s="341"/>
      <c r="F92" s="363"/>
      <c r="G92" s="363"/>
      <c r="H92" s="364"/>
    </row>
    <row r="93" spans="1:14" ht="15">
      <c r="A93" s="313" t="s">
        <v>265</v>
      </c>
      <c r="B93" s="365" t="s">
        <v>266</v>
      </c>
      <c r="C93" s="224">
        <f>C64+C75+C84+C91+C92</f>
        <v>20499</v>
      </c>
      <c r="D93" s="224">
        <f>D64+D75+D84+D91+D92</f>
        <v>19256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5.75" thickBot="1">
      <c r="A94" s="366" t="s">
        <v>267</v>
      </c>
      <c r="B94" s="367" t="s">
        <v>268</v>
      </c>
      <c r="C94" s="233">
        <f>C93+C55</f>
        <v>62124</v>
      </c>
      <c r="D94" s="233">
        <f>D93+D55</f>
        <v>54396</v>
      </c>
      <c r="E94" s="368" t="s">
        <v>269</v>
      </c>
      <c r="F94" s="369" t="s">
        <v>270</v>
      </c>
      <c r="G94" s="234">
        <f>G36+G39+G55+G79</f>
        <v>62124</v>
      </c>
      <c r="H94" s="234">
        <f>H36+H39+H55+H79</f>
        <v>54396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5">
      <c r="A96" s="585" t="s">
        <v>848</v>
      </c>
      <c r="B96" s="586"/>
      <c r="C96" s="219"/>
      <c r="D96" s="219"/>
      <c r="E96" s="587" t="s">
        <v>850</v>
      </c>
      <c r="F96" s="239"/>
      <c r="G96" s="240"/>
      <c r="H96" s="241"/>
      <c r="M96" s="226"/>
    </row>
    <row r="97" spans="1:13" ht="15">
      <c r="A97" s="585"/>
      <c r="B97" s="586"/>
      <c r="C97" s="219"/>
      <c r="D97" s="219"/>
      <c r="E97" s="587"/>
      <c r="F97" s="239"/>
      <c r="G97" s="240"/>
      <c r="H97" s="241"/>
      <c r="M97" s="226"/>
    </row>
    <row r="98" spans="1:13" ht="15">
      <c r="A98" s="585"/>
      <c r="B98" s="586"/>
      <c r="C98" s="219"/>
      <c r="D98" s="219"/>
      <c r="E98" s="587"/>
      <c r="F98" s="239"/>
      <c r="G98" s="240"/>
      <c r="H98" s="241"/>
      <c r="M98" s="226"/>
    </row>
    <row r="99" spans="1:8" ht="15">
      <c r="A99" s="89" t="s">
        <v>896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12.75">
      <c r="A100" s="242"/>
      <c r="B100" s="242"/>
      <c r="C100" s="242" t="s">
        <v>854</v>
      </c>
      <c r="D100" s="242" t="s">
        <v>852</v>
      </c>
      <c r="E100" s="243" t="s">
        <v>894</v>
      </c>
    </row>
    <row r="101" spans="2:7" ht="12.75">
      <c r="B101" s="238" t="s">
        <v>864</v>
      </c>
      <c r="G101" s="238" t="s">
        <v>875</v>
      </c>
    </row>
    <row r="102" spans="3:5" ht="12.75">
      <c r="C102" s="238" t="s">
        <v>872</v>
      </c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view="pageBreakPreview" zoomScaleSheetLayoutView="100" workbookViewId="0" topLeftCell="C16">
      <selection activeCell="G41" sqref="G40:G41"/>
    </sheetView>
  </sheetViews>
  <sheetFormatPr defaultColWidth="9.00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596" t="s">
        <v>853</v>
      </c>
      <c r="F2" s="375"/>
      <c r="G2" s="378" t="s">
        <v>2</v>
      </c>
      <c r="H2" s="378"/>
    </row>
    <row r="3" spans="1:8" ht="14.25">
      <c r="A3" s="8" t="s">
        <v>862</v>
      </c>
      <c r="B3" s="8"/>
      <c r="C3" s="379"/>
      <c r="D3" s="33"/>
      <c r="E3" s="595" t="s">
        <v>865</v>
      </c>
      <c r="F3" s="375"/>
      <c r="G3" s="380" t="s">
        <v>3</v>
      </c>
      <c r="H3" s="380"/>
    </row>
    <row r="4" spans="1:8" ht="17.25" customHeight="1">
      <c r="A4" s="8" t="s">
        <v>897</v>
      </c>
      <c r="B4" s="34"/>
      <c r="C4" s="381"/>
      <c r="D4" s="381"/>
      <c r="E4" s="574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13125</v>
      </c>
      <c r="D9" s="90">
        <v>12685</v>
      </c>
      <c r="E9" s="390" t="s">
        <v>283</v>
      </c>
      <c r="F9" s="392" t="s">
        <v>284</v>
      </c>
      <c r="G9" s="99">
        <v>20075</v>
      </c>
      <c r="H9" s="99">
        <v>18749</v>
      </c>
    </row>
    <row r="10" spans="1:8" ht="12">
      <c r="A10" s="390" t="s">
        <v>285</v>
      </c>
      <c r="B10" s="391" t="s">
        <v>286</v>
      </c>
      <c r="C10" s="90">
        <v>2106</v>
      </c>
      <c r="D10" s="90">
        <v>1823</v>
      </c>
      <c r="E10" s="390" t="s">
        <v>287</v>
      </c>
      <c r="F10" s="392" t="s">
        <v>288</v>
      </c>
      <c r="G10" s="99">
        <v>2807</v>
      </c>
      <c r="H10" s="99">
        <v>2301</v>
      </c>
    </row>
    <row r="11" spans="1:8" ht="12">
      <c r="A11" s="390" t="s">
        <v>289</v>
      </c>
      <c r="B11" s="391" t="s">
        <v>290</v>
      </c>
      <c r="C11" s="90">
        <v>1397</v>
      </c>
      <c r="D11" s="90">
        <v>1397</v>
      </c>
      <c r="E11" s="393" t="s">
        <v>291</v>
      </c>
      <c r="F11" s="392" t="s">
        <v>292</v>
      </c>
      <c r="G11" s="99">
        <v>1136</v>
      </c>
      <c r="H11" s="99">
        <v>1158</v>
      </c>
    </row>
    <row r="12" spans="1:8" ht="12">
      <c r="A12" s="390" t="s">
        <v>293</v>
      </c>
      <c r="B12" s="391" t="s">
        <v>294</v>
      </c>
      <c r="C12" s="90">
        <v>5850</v>
      </c>
      <c r="D12" s="90">
        <v>5616</v>
      </c>
      <c r="E12" s="393" t="s">
        <v>77</v>
      </c>
      <c r="F12" s="392" t="s">
        <v>295</v>
      </c>
      <c r="G12" s="99">
        <v>1271</v>
      </c>
      <c r="H12" s="99">
        <v>1226</v>
      </c>
    </row>
    <row r="13" spans="1:18" ht="12">
      <c r="A13" s="390" t="s">
        <v>296</v>
      </c>
      <c r="B13" s="391" t="s">
        <v>297</v>
      </c>
      <c r="C13" s="90">
        <v>1139</v>
      </c>
      <c r="D13" s="90">
        <v>1104</v>
      </c>
      <c r="E13" s="394" t="s">
        <v>50</v>
      </c>
      <c r="F13" s="395" t="s">
        <v>298</v>
      </c>
      <c r="G13" s="417">
        <f>SUM(G9:G12)</f>
        <v>25289</v>
      </c>
      <c r="H13" s="417">
        <f>SUM(H9:H12)</f>
        <v>23434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24">
      <c r="A14" s="390" t="s">
        <v>299</v>
      </c>
      <c r="B14" s="391" t="s">
        <v>300</v>
      </c>
      <c r="C14" s="90">
        <v>2791</v>
      </c>
      <c r="D14" s="90">
        <v>2615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-963</v>
      </c>
      <c r="D15" s="91">
        <v>-1660</v>
      </c>
      <c r="E15" s="388" t="s">
        <v>303</v>
      </c>
      <c r="F15" s="397" t="s">
        <v>304</v>
      </c>
      <c r="G15" s="99">
        <v>6</v>
      </c>
      <c r="H15" s="99">
        <v>6</v>
      </c>
    </row>
    <row r="16" spans="1:8" ht="12">
      <c r="A16" s="390" t="s">
        <v>305</v>
      </c>
      <c r="B16" s="391" t="s">
        <v>306</v>
      </c>
      <c r="C16" s="91">
        <v>331</v>
      </c>
      <c r="D16" s="91">
        <v>324</v>
      </c>
      <c r="E16" s="390" t="s">
        <v>307</v>
      </c>
      <c r="F16" s="396" t="s">
        <v>308</v>
      </c>
      <c r="G16" s="101">
        <v>6</v>
      </c>
      <c r="H16" s="101">
        <v>6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25776</v>
      </c>
      <c r="D19" s="93">
        <f>SUM(D9:D17)</f>
        <v>23904</v>
      </c>
      <c r="E19" s="400" t="s">
        <v>315</v>
      </c>
      <c r="F19" s="396" t="s">
        <v>316</v>
      </c>
      <c r="G19" s="99">
        <v>26</v>
      </c>
      <c r="H19" s="99">
        <v>35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>
        <v>385</v>
      </c>
      <c r="H20" s="99">
        <v>264</v>
      </c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>
        <v>11</v>
      </c>
      <c r="H21" s="99">
        <v>17</v>
      </c>
    </row>
    <row r="22" spans="1:8" ht="24">
      <c r="A22" s="387" t="s">
        <v>322</v>
      </c>
      <c r="B22" s="402" t="s">
        <v>323</v>
      </c>
      <c r="C22" s="90">
        <v>245</v>
      </c>
      <c r="D22" s="90">
        <v>283</v>
      </c>
      <c r="E22" s="400" t="s">
        <v>324</v>
      </c>
      <c r="F22" s="396" t="s">
        <v>325</v>
      </c>
      <c r="G22" s="99">
        <v>18</v>
      </c>
      <c r="H22" s="99">
        <v>22</v>
      </c>
    </row>
    <row r="23" spans="1:8" ht="24">
      <c r="A23" s="390" t="s">
        <v>326</v>
      </c>
      <c r="B23" s="402" t="s">
        <v>327</v>
      </c>
      <c r="C23" s="90">
        <v>1</v>
      </c>
      <c r="D23" s="90"/>
      <c r="E23" s="390" t="s">
        <v>328</v>
      </c>
      <c r="F23" s="396" t="s">
        <v>329</v>
      </c>
      <c r="G23" s="99"/>
      <c r="H23" s="99"/>
    </row>
    <row r="24" spans="1:18" ht="12">
      <c r="A24" s="390" t="s">
        <v>330</v>
      </c>
      <c r="B24" s="402" t="s">
        <v>331</v>
      </c>
      <c r="C24" s="90">
        <v>33</v>
      </c>
      <c r="D24" s="90">
        <v>27</v>
      </c>
      <c r="E24" s="394" t="s">
        <v>102</v>
      </c>
      <c r="F24" s="397" t="s">
        <v>332</v>
      </c>
      <c r="G24" s="100">
        <f>SUM(G19:G23)</f>
        <v>440</v>
      </c>
      <c r="H24" s="100">
        <f>SUM(H19:H23)</f>
        <v>338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90</v>
      </c>
      <c r="D25" s="90">
        <v>72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369</v>
      </c>
      <c r="D26" s="93">
        <f>SUM(D22:D25)</f>
        <v>382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26145</v>
      </c>
      <c r="D28" s="94">
        <f>D26+D19</f>
        <v>24286</v>
      </c>
      <c r="E28" s="188" t="s">
        <v>337</v>
      </c>
      <c r="F28" s="397" t="s">
        <v>338</v>
      </c>
      <c r="G28" s="100">
        <f>G13+G15+G24</f>
        <v>25735</v>
      </c>
      <c r="H28" s="100">
        <f>H13+H15+H24</f>
        <v>23778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0</v>
      </c>
      <c r="D30" s="94">
        <f>IF((H28-D28)&gt;0,H28-D28,0)</f>
        <v>0</v>
      </c>
      <c r="E30" s="188" t="s">
        <v>341</v>
      </c>
      <c r="F30" s="397" t="s">
        <v>342</v>
      </c>
      <c r="G30" s="102">
        <f>IF((C28-G28)&gt;0,C28-G28,0)</f>
        <v>410</v>
      </c>
      <c r="H30" s="102">
        <f>IF((D28-H28)&gt;0,D28-H28,0)</f>
        <v>508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849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/>
      <c r="D32" s="90"/>
      <c r="E32" s="388" t="s">
        <v>348</v>
      </c>
      <c r="F32" s="396" t="s">
        <v>349</v>
      </c>
      <c r="G32" s="99">
        <v>8</v>
      </c>
      <c r="H32" s="99">
        <v>16</v>
      </c>
    </row>
    <row r="33" spans="1:18" ht="12">
      <c r="A33" s="406" t="s">
        <v>350</v>
      </c>
      <c r="B33" s="403" t="s">
        <v>351</v>
      </c>
      <c r="C33" s="93">
        <f>C28+C31+C32</f>
        <v>26145</v>
      </c>
      <c r="D33" s="93">
        <f>D28+D31+D32</f>
        <v>24286</v>
      </c>
      <c r="E33" s="188" t="s">
        <v>352</v>
      </c>
      <c r="F33" s="397" t="s">
        <v>353</v>
      </c>
      <c r="G33" s="102">
        <f>G32+G31+G28</f>
        <v>25743</v>
      </c>
      <c r="H33" s="102">
        <f>H32+H31+H28</f>
        <v>23794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/>
      <c r="D34" s="94">
        <f>IF((H33-D33)&gt;0,H33-D33,0)</f>
        <v>0</v>
      </c>
      <c r="E34" s="406" t="s">
        <v>356</v>
      </c>
      <c r="F34" s="397" t="s">
        <v>357</v>
      </c>
      <c r="G34" s="100">
        <v>402</v>
      </c>
      <c r="H34" s="100">
        <f>IF((D33-H33)&gt;0,D33-H33,0)</f>
        <v>492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>
        <v>46</v>
      </c>
      <c r="D35" s="93">
        <v>45</v>
      </c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>
        <v>46</v>
      </c>
      <c r="D36" s="90">
        <v>45</v>
      </c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84"/>
      <c r="D37" s="584"/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/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>
        <f>IF(C34&gt;0,IF(C35&lt;0,C34,IF(C34-C35&gt;=0,C34-C35,0)),0)</f>
        <v>0</v>
      </c>
      <c r="D39" s="96">
        <f>IF(D34&gt;0,IF(D35&lt;0,D34,IF(D34-D35&gt;=0,D34-D35,0)),0)</f>
        <v>0</v>
      </c>
      <c r="E39" s="413" t="s">
        <v>368</v>
      </c>
      <c r="F39" s="189" t="s">
        <v>369</v>
      </c>
      <c r="G39" s="103">
        <v>448</v>
      </c>
      <c r="H39" s="103">
        <f>IF(H34&gt;0,IF(D35&gt;=0,H34+D35,H34),IF(D34-D35&lt;0,D35-D34,0))</f>
        <v>537</v>
      </c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/>
      <c r="D40" s="95">
        <v>241</v>
      </c>
      <c r="E40" s="188" t="s">
        <v>370</v>
      </c>
      <c r="F40" s="189" t="s">
        <v>372</v>
      </c>
      <c r="G40" s="99">
        <v>221</v>
      </c>
      <c r="H40" s="99"/>
    </row>
    <row r="41" spans="1:18" ht="12">
      <c r="A41" s="188" t="s">
        <v>373</v>
      </c>
      <c r="B41" s="383" t="s">
        <v>374</v>
      </c>
      <c r="C41" s="97"/>
      <c r="D41" s="97">
        <v>0</v>
      </c>
      <c r="E41" s="188" t="s">
        <v>375</v>
      </c>
      <c r="F41" s="189" t="s">
        <v>376</v>
      </c>
      <c r="G41" s="102">
        <v>227</v>
      </c>
      <c r="H41" s="102">
        <v>778</v>
      </c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26191</v>
      </c>
      <c r="D42" s="98">
        <f>D33+D35+D39</f>
        <v>24331</v>
      </c>
      <c r="E42" s="191" t="s">
        <v>379</v>
      </c>
      <c r="F42" s="192" t="s">
        <v>380</v>
      </c>
      <c r="G42" s="102">
        <f>G39+G33</f>
        <v>26191</v>
      </c>
      <c r="H42" s="102">
        <v>24331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4"/>
      <c r="C43" s="575">
        <v>0</v>
      </c>
      <c r="D43" s="575"/>
      <c r="E43" s="576"/>
      <c r="F43" s="577"/>
      <c r="G43" s="578"/>
      <c r="H43" s="578"/>
    </row>
    <row r="44" spans="1:15" ht="12">
      <c r="A44" s="415" t="s">
        <v>898</v>
      </c>
      <c r="B44" s="579"/>
      <c r="C44" s="580" t="s">
        <v>381</v>
      </c>
      <c r="D44" s="580"/>
      <c r="E44" s="581" t="s">
        <v>382</v>
      </c>
      <c r="F44" s="577"/>
      <c r="G44" s="582"/>
      <c r="H44" s="582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3"/>
      <c r="C45" s="578" t="s">
        <v>854</v>
      </c>
      <c r="D45" s="578" t="s">
        <v>851</v>
      </c>
      <c r="E45" s="577" t="s">
        <v>894</v>
      </c>
      <c r="F45" s="577"/>
      <c r="G45" s="582"/>
      <c r="H45" s="582"/>
    </row>
    <row r="46" spans="1:8" ht="12">
      <c r="A46" s="37"/>
      <c r="B46" s="583"/>
      <c r="D46" s="578" t="s">
        <v>871</v>
      </c>
      <c r="E46" s="577"/>
      <c r="F46" s="577"/>
      <c r="G46" s="582"/>
      <c r="H46" s="582"/>
    </row>
    <row r="47" spans="1:8" ht="12">
      <c r="A47" s="35"/>
      <c r="B47" s="577"/>
      <c r="C47" s="578"/>
      <c r="D47" s="578"/>
      <c r="E47" s="577"/>
      <c r="F47" s="577"/>
      <c r="G47" s="582"/>
      <c r="H47" s="582"/>
    </row>
    <row r="48" spans="1:8" ht="12">
      <c r="A48" s="35"/>
      <c r="B48" s="577"/>
      <c r="C48" s="578"/>
      <c r="D48" s="578"/>
      <c r="E48" s="577"/>
      <c r="F48" s="577"/>
      <c r="G48" s="582"/>
      <c r="H48" s="582"/>
    </row>
    <row r="49" spans="1:8" ht="12">
      <c r="A49" s="35"/>
      <c r="B49" s="577"/>
      <c r="C49" s="578"/>
      <c r="D49" s="578"/>
      <c r="E49" s="577"/>
      <c r="F49" s="577"/>
      <c r="G49" s="582"/>
      <c r="H49" s="582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9:H12 C31:D32 C36:D36 C38:D38 C40:D40 C9:D14 G15:H16 C22:D25 G31:H32 G40:H40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51" sqref="A51"/>
    </sheetView>
  </sheetViews>
  <sheetFormatPr defaultColWidth="9.0039062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2539062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5">
      <c r="A4" s="8" t="s">
        <v>868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5">
      <c r="A5" s="8" t="s">
        <v>861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899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26503</v>
      </c>
      <c r="D10" s="104">
        <v>26737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-19568</v>
      </c>
      <c r="D11" s="104">
        <v>-20416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-7075</v>
      </c>
      <c r="D13" s="104">
        <v>-5963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-85</v>
      </c>
      <c r="D14" s="104">
        <v>-273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-86</v>
      </c>
      <c r="D15" s="104">
        <v>-115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>
        <v>-4</v>
      </c>
      <c r="D16" s="104">
        <v>-22</v>
      </c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401</v>
      </c>
      <c r="B17" s="438" t="s">
        <v>402</v>
      </c>
      <c r="C17" s="104">
        <v>-104</v>
      </c>
      <c r="D17" s="104">
        <v>146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>
        <v>-10</v>
      </c>
      <c r="D18" s="104">
        <v>-7</v>
      </c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159</v>
      </c>
      <c r="D19" s="104">
        <v>-202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-270</v>
      </c>
      <c r="D20" s="105">
        <f>SUM(D10:D19)</f>
        <v>-115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>
        <v>-457</v>
      </c>
      <c r="D22" s="104">
        <v>-213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>
        <v>6</v>
      </c>
      <c r="D23" s="104">
        <v>7</v>
      </c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/>
      <c r="D24" s="104"/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>
        <v>-8</v>
      </c>
      <c r="D25" s="104"/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/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>
        <v>-13</v>
      </c>
      <c r="D27" s="104">
        <v>-229</v>
      </c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>
        <v>27</v>
      </c>
      <c r="D28" s="104">
        <v>38</v>
      </c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>
        <v>14</v>
      </c>
      <c r="D29" s="104">
        <v>221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/>
      <c r="D31" s="104"/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-431</v>
      </c>
      <c r="D32" s="105">
        <f>SUM(D22:D31)</f>
        <v>-176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3648</v>
      </c>
      <c r="D36" s="104">
        <v>4366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>
        <v>-2960</v>
      </c>
      <c r="D37" s="104">
        <v>-4590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>
        <v>-28</v>
      </c>
      <c r="D38" s="104">
        <v>-9</v>
      </c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-65</v>
      </c>
      <c r="D39" s="104">
        <v>-81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>
        <v>-163</v>
      </c>
      <c r="D40" s="104">
        <v>-14</v>
      </c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294</v>
      </c>
      <c r="D41" s="104">
        <v>801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>
        <f>SUM(C34:C41)</f>
        <v>726</v>
      </c>
      <c r="D42" s="105">
        <f>SUM(D34:D41)</f>
        <v>473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>
        <f>C42+C32+C20</f>
        <v>25</v>
      </c>
      <c r="D43" s="105">
        <f>D42+D32+D20</f>
        <v>182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598">
        <v>868</v>
      </c>
      <c r="D44" s="198">
        <v>937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598">
        <v>893</v>
      </c>
      <c r="D45" s="105">
        <f>D44+D43</f>
        <v>1119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789</v>
      </c>
      <c r="D46" s="106">
        <v>945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104</v>
      </c>
      <c r="D47" s="106">
        <v>174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1" t="s">
        <v>900</v>
      </c>
      <c r="B49" s="592"/>
      <c r="C49" s="590"/>
      <c r="D49" s="593"/>
      <c r="E49" s="450"/>
      <c r="F49" s="196"/>
      <c r="G49" s="199"/>
      <c r="H49" s="200"/>
    </row>
    <row r="50" spans="1:8" ht="12">
      <c r="A50" s="594"/>
      <c r="B50" s="592" t="s">
        <v>381</v>
      </c>
      <c r="C50" s="590"/>
      <c r="D50" s="590"/>
      <c r="G50" s="200"/>
      <c r="H50" s="200"/>
    </row>
    <row r="51" spans="1:8" ht="12">
      <c r="A51" s="594"/>
      <c r="B51" s="594"/>
      <c r="C51" s="590" t="s">
        <v>855</v>
      </c>
      <c r="D51" s="590" t="s">
        <v>851</v>
      </c>
      <c r="G51" s="200"/>
      <c r="H51" s="200"/>
    </row>
    <row r="52" spans="1:8" ht="12">
      <c r="A52" s="594"/>
      <c r="B52" s="592" t="s">
        <v>784</v>
      </c>
      <c r="C52" s="590"/>
      <c r="D52" s="590"/>
      <c r="G52" s="200"/>
      <c r="H52" s="200"/>
    </row>
    <row r="53" spans="1:8" ht="12">
      <c r="A53" s="594"/>
      <c r="B53" s="594"/>
      <c r="C53" s="590" t="s">
        <v>894</v>
      </c>
      <c r="D53" s="590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29" sqref="A29"/>
    </sheetView>
  </sheetViews>
  <sheetFormatPr defaultColWidth="9.00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869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856</v>
      </c>
      <c r="M3" s="378"/>
      <c r="N3" s="5"/>
    </row>
    <row r="4" spans="1:15" s="7" customFormat="1" ht="13.5" customHeight="1">
      <c r="A4" s="8" t="s">
        <v>862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901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60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10030</v>
      </c>
      <c r="F11" s="108">
        <f>'справка №1-БАЛАНС'!H22</f>
        <v>696</v>
      </c>
      <c r="G11" s="108">
        <f>'справка №1-БАЛАНС'!H23</f>
        <v>5</v>
      </c>
      <c r="H11" s="110">
        <v>18451</v>
      </c>
      <c r="I11" s="108">
        <f>'справка №1-БАЛАНС'!H28+'справка №1-БАЛАНС'!H31</f>
        <v>2792</v>
      </c>
      <c r="J11" s="108">
        <f>'справка №1-БАЛАНС'!H29+'справка №1-БАЛАНС'!H32</f>
        <v>-5182</v>
      </c>
      <c r="K11" s="110">
        <v>0</v>
      </c>
      <c r="L11" s="451">
        <f>SUM(C11:K11)</f>
        <v>29163</v>
      </c>
      <c r="M11" s="108">
        <f>'справка №1-БАЛАНС'!H39</f>
        <v>9358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10030</v>
      </c>
      <c r="F15" s="111">
        <f t="shared" si="2"/>
        <v>696</v>
      </c>
      <c r="G15" s="111">
        <f t="shared" si="2"/>
        <v>5</v>
      </c>
      <c r="H15" s="111">
        <f t="shared" si="2"/>
        <v>18451</v>
      </c>
      <c r="I15" s="111">
        <f t="shared" si="2"/>
        <v>2792</v>
      </c>
      <c r="J15" s="111">
        <f t="shared" si="2"/>
        <v>-5182</v>
      </c>
      <c r="K15" s="111">
        <f t="shared" si="2"/>
        <v>0</v>
      </c>
      <c r="L15" s="451">
        <f t="shared" si="1"/>
        <v>29163</v>
      </c>
      <c r="M15" s="111">
        <f t="shared" si="2"/>
        <v>9358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0</v>
      </c>
      <c r="J16" s="452">
        <f>+'справка №1-БАЛАНС'!G32</f>
        <v>-227</v>
      </c>
      <c r="K16" s="110"/>
      <c r="L16" s="451">
        <f t="shared" si="1"/>
        <v>-227</v>
      </c>
      <c r="M16" s="110">
        <v>-221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339</v>
      </c>
      <c r="I17" s="112">
        <f t="shared" si="3"/>
        <v>-455</v>
      </c>
      <c r="J17" s="112">
        <f>J18+J19</f>
        <v>0</v>
      </c>
      <c r="K17" s="112">
        <f t="shared" si="3"/>
        <v>0</v>
      </c>
      <c r="L17" s="451">
        <f t="shared" si="1"/>
        <v>-116</v>
      </c>
      <c r="M17" s="112">
        <f>M18+M19</f>
        <v>-236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>
        <v>-116</v>
      </c>
      <c r="J18" s="110"/>
      <c r="K18" s="110"/>
      <c r="L18" s="451">
        <f t="shared" si="1"/>
        <v>-116</v>
      </c>
      <c r="M18" s="110">
        <v>-65</v>
      </c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>
        <v>339</v>
      </c>
      <c r="I19" s="110">
        <v>-339</v>
      </c>
      <c r="J19" s="110"/>
      <c r="K19" s="110"/>
      <c r="L19" s="451">
        <f t="shared" si="1"/>
        <v>0</v>
      </c>
      <c r="M19" s="110">
        <v>-171</v>
      </c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>
        <v>-59</v>
      </c>
      <c r="J20" s="110">
        <v>59</v>
      </c>
      <c r="K20" s="110"/>
      <c r="L20" s="451">
        <f t="shared" si="1"/>
        <v>0</v>
      </c>
      <c r="M20" s="110">
        <v>-47</v>
      </c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503</v>
      </c>
      <c r="B23" s="19" t="s">
        <v>504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3166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3166</v>
      </c>
      <c r="M24" s="109">
        <f t="shared" si="5"/>
        <v>3304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>
        <v>3166</v>
      </c>
      <c r="F25" s="255"/>
      <c r="G25" s="255"/>
      <c r="H25" s="255"/>
      <c r="I25" s="255"/>
      <c r="J25" s="255"/>
      <c r="K25" s="255"/>
      <c r="L25" s="451">
        <f t="shared" si="1"/>
        <v>3166</v>
      </c>
      <c r="M25" s="255">
        <v>3304</v>
      </c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/>
      <c r="F28" s="110"/>
      <c r="G28" s="110"/>
      <c r="H28" s="110">
        <v>-7</v>
      </c>
      <c r="I28" s="110">
        <v>535</v>
      </c>
      <c r="J28" s="110">
        <v>-531</v>
      </c>
      <c r="K28" s="110"/>
      <c r="L28" s="451">
        <f t="shared" si="1"/>
        <v>-3</v>
      </c>
      <c r="M28" s="110">
        <v>216</v>
      </c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13196</v>
      </c>
      <c r="F29" s="109">
        <f t="shared" si="6"/>
        <v>696</v>
      </c>
      <c r="G29" s="109">
        <f t="shared" si="6"/>
        <v>5</v>
      </c>
      <c r="H29" s="109">
        <f t="shared" si="6"/>
        <v>18783</v>
      </c>
      <c r="I29" s="109">
        <f t="shared" si="6"/>
        <v>2813</v>
      </c>
      <c r="J29" s="109">
        <f>J11+J17+J20+J21+J24+J28+J27+J16</f>
        <v>-5881</v>
      </c>
      <c r="K29" s="109">
        <f t="shared" si="6"/>
        <v>0</v>
      </c>
      <c r="L29" s="451">
        <f t="shared" si="1"/>
        <v>31983</v>
      </c>
      <c r="M29" s="109">
        <f>M11+M17+M20+M21+M24+M28+M27+M16</f>
        <v>12374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13196</v>
      </c>
      <c r="F32" s="109">
        <f t="shared" si="7"/>
        <v>696</v>
      </c>
      <c r="G32" s="109">
        <f t="shared" si="7"/>
        <v>5</v>
      </c>
      <c r="H32" s="109">
        <f t="shared" si="7"/>
        <v>18783</v>
      </c>
      <c r="I32" s="109">
        <f t="shared" si="7"/>
        <v>2813</v>
      </c>
      <c r="J32" s="109">
        <f t="shared" si="7"/>
        <v>-5881</v>
      </c>
      <c r="K32" s="109">
        <f t="shared" si="7"/>
        <v>0</v>
      </c>
      <c r="L32" s="451">
        <f t="shared" si="1"/>
        <v>31983</v>
      </c>
      <c r="M32" s="109">
        <f>M29+M30+M31</f>
        <v>12374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902</v>
      </c>
      <c r="B35" s="44"/>
      <c r="C35" s="28"/>
      <c r="D35" s="28"/>
      <c r="E35" s="28"/>
      <c r="F35" s="28" t="s">
        <v>858</v>
      </c>
      <c r="G35" s="28"/>
      <c r="H35" s="28"/>
      <c r="I35" s="28"/>
      <c r="J35" s="28"/>
      <c r="K35" s="28" t="s">
        <v>894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A15">
      <selection activeCell="A48" sqref="A48"/>
    </sheetView>
  </sheetViews>
  <sheetFormatPr defaultColWidth="9.00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867</v>
      </c>
      <c r="I2" s="468"/>
      <c r="J2" s="468" t="s">
        <v>860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24">
      <c r="A3" s="463"/>
      <c r="B3" s="469" t="s">
        <v>903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48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4385</v>
      </c>
      <c r="E9" s="259"/>
      <c r="F9" s="259">
        <v>8</v>
      </c>
      <c r="G9" s="125">
        <f>D9+E9-F9</f>
        <v>4377</v>
      </c>
      <c r="H9" s="115"/>
      <c r="I9" s="115"/>
      <c r="J9" s="125">
        <f>G9+H9-I9</f>
        <v>4377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4377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7150</v>
      </c>
      <c r="E10" s="259">
        <v>11</v>
      </c>
      <c r="F10" s="259"/>
      <c r="G10" s="125">
        <f aca="true" t="shared" si="2" ref="G10:G40">D10+E10-F10</f>
        <v>7161</v>
      </c>
      <c r="H10" s="115"/>
      <c r="I10" s="115"/>
      <c r="J10" s="125">
        <f aca="true" t="shared" si="3" ref="J10:J40">G10+H10-I10</f>
        <v>7161</v>
      </c>
      <c r="K10" s="115">
        <v>3726</v>
      </c>
      <c r="L10" s="115">
        <v>254</v>
      </c>
      <c r="M10" s="115"/>
      <c r="N10" s="125">
        <f aca="true" t="shared" si="4" ref="N10:N40">K10+L10-M10</f>
        <v>3980</v>
      </c>
      <c r="O10" s="115"/>
      <c r="P10" s="115"/>
      <c r="Q10" s="125">
        <f t="shared" si="0"/>
        <v>3980</v>
      </c>
      <c r="R10" s="125">
        <f t="shared" si="1"/>
        <v>3181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28317</v>
      </c>
      <c r="E11" s="259">
        <v>446</v>
      </c>
      <c r="F11" s="259">
        <v>62</v>
      </c>
      <c r="G11" s="125">
        <f t="shared" si="2"/>
        <v>28701</v>
      </c>
      <c r="H11" s="115">
        <v>6470</v>
      </c>
      <c r="I11" s="115"/>
      <c r="J11" s="125">
        <f t="shared" si="3"/>
        <v>35171</v>
      </c>
      <c r="K11" s="115">
        <v>17087</v>
      </c>
      <c r="L11" s="115">
        <v>803</v>
      </c>
      <c r="M11" s="115">
        <v>62</v>
      </c>
      <c r="N11" s="125">
        <f t="shared" si="4"/>
        <v>17828</v>
      </c>
      <c r="O11" s="115"/>
      <c r="P11" s="115"/>
      <c r="Q11" s="125">
        <f t="shared" si="0"/>
        <v>17828</v>
      </c>
      <c r="R11" s="125">
        <f t="shared" si="1"/>
        <v>17343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2051</v>
      </c>
      <c r="E12" s="259"/>
      <c r="F12" s="259"/>
      <c r="G12" s="125">
        <f t="shared" si="2"/>
        <v>2051</v>
      </c>
      <c r="H12" s="115"/>
      <c r="I12" s="115"/>
      <c r="J12" s="125">
        <f t="shared" si="3"/>
        <v>2051</v>
      </c>
      <c r="K12" s="115">
        <v>800</v>
      </c>
      <c r="L12" s="115">
        <v>50</v>
      </c>
      <c r="M12" s="115"/>
      <c r="N12" s="125">
        <f t="shared" si="4"/>
        <v>850</v>
      </c>
      <c r="O12" s="115"/>
      <c r="P12" s="115"/>
      <c r="Q12" s="125">
        <f t="shared" si="0"/>
        <v>850</v>
      </c>
      <c r="R12" s="125">
        <f t="shared" si="1"/>
        <v>1201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1686</v>
      </c>
      <c r="E13" s="259">
        <v>362</v>
      </c>
      <c r="F13" s="259">
        <v>108</v>
      </c>
      <c r="G13" s="125">
        <f t="shared" si="2"/>
        <v>1940</v>
      </c>
      <c r="H13" s="115"/>
      <c r="I13" s="115"/>
      <c r="J13" s="125">
        <f t="shared" si="3"/>
        <v>1940</v>
      </c>
      <c r="K13" s="115">
        <v>1319</v>
      </c>
      <c r="L13" s="115">
        <v>100</v>
      </c>
      <c r="M13" s="115">
        <v>108</v>
      </c>
      <c r="N13" s="125">
        <f t="shared" si="4"/>
        <v>1311</v>
      </c>
      <c r="O13" s="115"/>
      <c r="P13" s="115"/>
      <c r="Q13" s="125">
        <f t="shared" si="0"/>
        <v>1311</v>
      </c>
      <c r="R13" s="125">
        <f t="shared" si="1"/>
        <v>629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341</v>
      </c>
      <c r="E14" s="259">
        <v>3</v>
      </c>
      <c r="F14" s="259">
        <v>2</v>
      </c>
      <c r="G14" s="125">
        <f t="shared" si="2"/>
        <v>342</v>
      </c>
      <c r="H14" s="115"/>
      <c r="I14" s="115"/>
      <c r="J14" s="125">
        <f t="shared" si="3"/>
        <v>342</v>
      </c>
      <c r="K14" s="115">
        <v>260</v>
      </c>
      <c r="L14" s="115">
        <v>17</v>
      </c>
      <c r="M14" s="115">
        <v>2</v>
      </c>
      <c r="N14" s="125">
        <f t="shared" si="4"/>
        <v>275</v>
      </c>
      <c r="O14" s="115"/>
      <c r="P14" s="115"/>
      <c r="Q14" s="125">
        <f t="shared" si="0"/>
        <v>275</v>
      </c>
      <c r="R14" s="125">
        <f t="shared" si="1"/>
        <v>67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4721</v>
      </c>
      <c r="E15" s="259">
        <v>609</v>
      </c>
      <c r="F15" s="259">
        <v>415</v>
      </c>
      <c r="G15" s="125">
        <f t="shared" si="2"/>
        <v>4915</v>
      </c>
      <c r="H15" s="115"/>
      <c r="I15" s="115"/>
      <c r="J15" s="125">
        <f t="shared" si="3"/>
        <v>4915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4915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1950</v>
      </c>
      <c r="E16" s="259">
        <v>263</v>
      </c>
      <c r="F16" s="259">
        <v>2</v>
      </c>
      <c r="G16" s="125">
        <f t="shared" si="2"/>
        <v>2211</v>
      </c>
      <c r="H16" s="115"/>
      <c r="I16" s="115"/>
      <c r="J16" s="125">
        <f t="shared" si="3"/>
        <v>2211</v>
      </c>
      <c r="K16" s="115">
        <v>945</v>
      </c>
      <c r="L16" s="115">
        <v>111</v>
      </c>
      <c r="M16" s="115">
        <v>2</v>
      </c>
      <c r="N16" s="125">
        <f t="shared" si="4"/>
        <v>1054</v>
      </c>
      <c r="O16" s="115"/>
      <c r="P16" s="115"/>
      <c r="Q16" s="125">
        <f t="shared" si="5"/>
        <v>1054</v>
      </c>
      <c r="R16" s="125">
        <f t="shared" si="6"/>
        <v>1157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50601</v>
      </c>
      <c r="E17" s="264">
        <f aca="true" t="shared" si="7" ref="E17:P17">SUM(E9:E16)</f>
        <v>1694</v>
      </c>
      <c r="F17" s="264">
        <f t="shared" si="7"/>
        <v>597</v>
      </c>
      <c r="G17" s="125">
        <f t="shared" si="2"/>
        <v>51698</v>
      </c>
      <c r="H17" s="126">
        <f t="shared" si="7"/>
        <v>6470</v>
      </c>
      <c r="I17" s="126">
        <f t="shared" si="7"/>
        <v>0</v>
      </c>
      <c r="J17" s="125">
        <f t="shared" si="3"/>
        <v>58168</v>
      </c>
      <c r="K17" s="126">
        <f t="shared" si="7"/>
        <v>24137</v>
      </c>
      <c r="L17" s="126">
        <f t="shared" si="7"/>
        <v>1335</v>
      </c>
      <c r="M17" s="126">
        <f t="shared" si="7"/>
        <v>174</v>
      </c>
      <c r="N17" s="125">
        <f t="shared" si="4"/>
        <v>25298</v>
      </c>
      <c r="O17" s="126">
        <f t="shared" si="7"/>
        <v>0</v>
      </c>
      <c r="P17" s="126">
        <f t="shared" si="7"/>
        <v>0</v>
      </c>
      <c r="Q17" s="125">
        <f t="shared" si="5"/>
        <v>25298</v>
      </c>
      <c r="R17" s="125">
        <f t="shared" si="6"/>
        <v>32870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208</v>
      </c>
      <c r="L18" s="113">
        <v>10</v>
      </c>
      <c r="M18" s="113"/>
      <c r="N18" s="125">
        <f t="shared" si="4"/>
        <v>218</v>
      </c>
      <c r="O18" s="113"/>
      <c r="P18" s="113"/>
      <c r="Q18" s="125">
        <f t="shared" si="5"/>
        <v>218</v>
      </c>
      <c r="R18" s="125">
        <f t="shared" si="6"/>
        <v>189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>
        <v>18</v>
      </c>
      <c r="E21" s="259"/>
      <c r="F21" s="259"/>
      <c r="G21" s="125">
        <f t="shared" si="2"/>
        <v>18</v>
      </c>
      <c r="H21" s="115"/>
      <c r="I21" s="115"/>
      <c r="J21" s="125">
        <f t="shared" si="3"/>
        <v>18</v>
      </c>
      <c r="K21" s="115">
        <v>18</v>
      </c>
      <c r="L21" s="115"/>
      <c r="M21" s="115"/>
      <c r="N21" s="125">
        <f t="shared" si="4"/>
        <v>18</v>
      </c>
      <c r="O21" s="115"/>
      <c r="P21" s="115"/>
      <c r="Q21" s="125">
        <f t="shared" si="5"/>
        <v>18</v>
      </c>
      <c r="R21" s="125">
        <f t="shared" si="6"/>
        <v>0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51</v>
      </c>
      <c r="E22" s="259"/>
      <c r="F22" s="259">
        <v>1</v>
      </c>
      <c r="G22" s="125">
        <f t="shared" si="2"/>
        <v>50</v>
      </c>
      <c r="H22" s="115"/>
      <c r="I22" s="115"/>
      <c r="J22" s="125">
        <f t="shared" si="3"/>
        <v>50</v>
      </c>
      <c r="K22" s="115">
        <v>47</v>
      </c>
      <c r="L22" s="115">
        <v>4</v>
      </c>
      <c r="M22" s="115">
        <v>1</v>
      </c>
      <c r="N22" s="125">
        <f t="shared" si="4"/>
        <v>50</v>
      </c>
      <c r="O22" s="115"/>
      <c r="P22" s="115"/>
      <c r="Q22" s="125">
        <f t="shared" si="5"/>
        <v>50</v>
      </c>
      <c r="R22" s="125">
        <f t="shared" si="6"/>
        <v>0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>
        <v>7</v>
      </c>
      <c r="E23" s="259"/>
      <c r="F23" s="259"/>
      <c r="G23" s="125">
        <f t="shared" si="2"/>
        <v>7</v>
      </c>
      <c r="H23" s="115"/>
      <c r="I23" s="115"/>
      <c r="J23" s="125">
        <f t="shared" si="3"/>
        <v>7</v>
      </c>
      <c r="K23" s="115">
        <v>5</v>
      </c>
      <c r="L23" s="115"/>
      <c r="M23" s="115"/>
      <c r="N23" s="125">
        <f t="shared" si="4"/>
        <v>5</v>
      </c>
      <c r="O23" s="115"/>
      <c r="P23" s="115"/>
      <c r="Q23" s="125">
        <f t="shared" si="5"/>
        <v>5</v>
      </c>
      <c r="R23" s="125">
        <f t="shared" si="6"/>
        <v>2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535</v>
      </c>
      <c r="E24" s="259">
        <v>168</v>
      </c>
      <c r="F24" s="259"/>
      <c r="G24" s="125">
        <f t="shared" si="2"/>
        <v>703</v>
      </c>
      <c r="H24" s="115"/>
      <c r="I24" s="115"/>
      <c r="J24" s="125">
        <f t="shared" si="3"/>
        <v>703</v>
      </c>
      <c r="K24" s="115">
        <v>142</v>
      </c>
      <c r="L24" s="115">
        <v>48</v>
      </c>
      <c r="M24" s="115"/>
      <c r="N24" s="125">
        <f t="shared" si="4"/>
        <v>190</v>
      </c>
      <c r="O24" s="115"/>
      <c r="P24" s="115"/>
      <c r="Q24" s="125">
        <f t="shared" si="5"/>
        <v>190</v>
      </c>
      <c r="R24" s="125">
        <f t="shared" si="6"/>
        <v>513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611</v>
      </c>
      <c r="E25" s="260">
        <f aca="true" t="shared" si="8" ref="E25:P25">SUM(E21:E24)</f>
        <v>168</v>
      </c>
      <c r="F25" s="260">
        <f t="shared" si="8"/>
        <v>1</v>
      </c>
      <c r="G25" s="117">
        <f t="shared" si="2"/>
        <v>778</v>
      </c>
      <c r="H25" s="116">
        <f t="shared" si="8"/>
        <v>0</v>
      </c>
      <c r="I25" s="116">
        <f t="shared" si="8"/>
        <v>0</v>
      </c>
      <c r="J25" s="117">
        <f t="shared" si="3"/>
        <v>778</v>
      </c>
      <c r="K25" s="116">
        <f t="shared" si="8"/>
        <v>212</v>
      </c>
      <c r="L25" s="116">
        <f t="shared" si="8"/>
        <v>52</v>
      </c>
      <c r="M25" s="116">
        <f t="shared" si="8"/>
        <v>1</v>
      </c>
      <c r="N25" s="117">
        <f t="shared" si="4"/>
        <v>263</v>
      </c>
      <c r="O25" s="116">
        <f t="shared" si="8"/>
        <v>0</v>
      </c>
      <c r="P25" s="116">
        <f t="shared" si="8"/>
        <v>0</v>
      </c>
      <c r="Q25" s="117">
        <f t="shared" si="5"/>
        <v>263</v>
      </c>
      <c r="R25" s="117">
        <f t="shared" si="6"/>
        <v>515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24">
      <c r="A27" s="485" t="s">
        <v>542</v>
      </c>
      <c r="B27" s="499" t="s">
        <v>587</v>
      </c>
      <c r="C27" s="500" t="s">
        <v>588</v>
      </c>
      <c r="D27" s="262">
        <f>SUM(D28:D31)</f>
        <v>2580</v>
      </c>
      <c r="E27" s="262">
        <f aca="true" t="shared" si="9" ref="E27:P27">SUM(E28:E31)</f>
        <v>0</v>
      </c>
      <c r="F27" s="262">
        <f t="shared" si="9"/>
        <v>16</v>
      </c>
      <c r="G27" s="122">
        <f t="shared" si="2"/>
        <v>2564</v>
      </c>
      <c r="H27" s="121">
        <f t="shared" si="9"/>
        <v>0</v>
      </c>
      <c r="I27" s="121">
        <f t="shared" si="9"/>
        <v>0</v>
      </c>
      <c r="J27" s="122">
        <f t="shared" si="3"/>
        <v>2564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2564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/>
      <c r="E29" s="259"/>
      <c r="F29" s="259"/>
      <c r="G29" s="125">
        <f t="shared" si="2"/>
        <v>0</v>
      </c>
      <c r="H29" s="123"/>
      <c r="I29" s="123"/>
      <c r="J29" s="125">
        <f t="shared" si="3"/>
        <v>0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0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2580</v>
      </c>
      <c r="E30" s="259"/>
      <c r="F30" s="259">
        <v>16</v>
      </c>
      <c r="G30" s="125">
        <f t="shared" si="2"/>
        <v>2564</v>
      </c>
      <c r="H30" s="123"/>
      <c r="I30" s="123"/>
      <c r="J30" s="125">
        <f t="shared" si="3"/>
        <v>2564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2564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/>
      <c r="E31" s="259"/>
      <c r="F31" s="259"/>
      <c r="G31" s="125">
        <f t="shared" si="2"/>
        <v>0</v>
      </c>
      <c r="H31" s="123"/>
      <c r="I31" s="123"/>
      <c r="J31" s="125">
        <f t="shared" si="3"/>
        <v>0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0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2580</v>
      </c>
      <c r="E38" s="264">
        <f aca="true" t="shared" si="13" ref="E38:P38">E27+E32+E37</f>
        <v>0</v>
      </c>
      <c r="F38" s="264">
        <f t="shared" si="13"/>
        <v>16</v>
      </c>
      <c r="G38" s="125">
        <f t="shared" si="2"/>
        <v>2564</v>
      </c>
      <c r="H38" s="126">
        <f t="shared" si="13"/>
        <v>0</v>
      </c>
      <c r="I38" s="126">
        <f t="shared" si="13"/>
        <v>0</v>
      </c>
      <c r="J38" s="125">
        <f t="shared" si="3"/>
        <v>2564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2564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1358</v>
      </c>
      <c r="E39" s="259"/>
      <c r="F39" s="259"/>
      <c r="G39" s="125">
        <f t="shared" si="2"/>
        <v>1358</v>
      </c>
      <c r="H39" s="123"/>
      <c r="I39" s="123"/>
      <c r="J39" s="125">
        <f t="shared" si="3"/>
        <v>1358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1358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599">
        <f>D17+D18+D25+D38+D39</f>
        <v>55557</v>
      </c>
      <c r="E40" s="599">
        <f>E17+E18+E25+E38+E39</f>
        <v>1862</v>
      </c>
      <c r="F40" s="599">
        <f>F17+F18+F25+F38+F39</f>
        <v>614</v>
      </c>
      <c r="G40" s="125">
        <f t="shared" si="2"/>
        <v>56805</v>
      </c>
      <c r="H40" s="599">
        <f>H17+H18+H25+H38+H39</f>
        <v>6470</v>
      </c>
      <c r="I40" s="599">
        <f>I17+I18+I25+I38+I39</f>
        <v>0</v>
      </c>
      <c r="J40" s="125">
        <f t="shared" si="3"/>
        <v>63275</v>
      </c>
      <c r="K40" s="599">
        <f>K17+K18+K25+K38+K39</f>
        <v>24557</v>
      </c>
      <c r="L40" s="599">
        <f>L17+L18+L25+L38+L39</f>
        <v>1397</v>
      </c>
      <c r="M40" s="599">
        <f>M17+M18+M25+M38+M39</f>
        <v>175</v>
      </c>
      <c r="N40" s="125">
        <f t="shared" si="4"/>
        <v>25779</v>
      </c>
      <c r="O40" s="599">
        <f>O17+O18+O25+O38+O39</f>
        <v>0</v>
      </c>
      <c r="P40" s="599">
        <f>P17+P18+P25+P38+P39</f>
        <v>0</v>
      </c>
      <c r="Q40" s="125">
        <f t="shared" si="10"/>
        <v>25779</v>
      </c>
      <c r="R40" s="125">
        <f t="shared" si="11"/>
        <v>37496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904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2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857</v>
      </c>
      <c r="K45" s="464"/>
      <c r="L45" s="464"/>
      <c r="M45" s="464"/>
      <c r="N45" s="464"/>
      <c r="O45" s="464"/>
      <c r="P45" s="464"/>
      <c r="Q45" s="464" t="s">
        <v>894</v>
      </c>
      <c r="R45" s="464"/>
    </row>
    <row r="46" spans="1:18" ht="12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</row>
    <row r="47" spans="1:18" ht="12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2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2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2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2">
      <c r="D51" s="265"/>
      <c r="E51" s="265"/>
      <c r="F51" s="265"/>
    </row>
    <row r="52" spans="4:6" ht="12">
      <c r="D52" s="265"/>
      <c r="E52" s="265"/>
      <c r="F52" s="265"/>
    </row>
    <row r="53" spans="4:6" ht="12">
      <c r="D53" s="265"/>
      <c r="E53" s="265"/>
      <c r="F53" s="265"/>
    </row>
    <row r="54" spans="4:6" ht="12">
      <c r="D54" s="265"/>
      <c r="E54" s="265"/>
      <c r="F54" s="265"/>
    </row>
    <row r="55" spans="4:6" ht="12">
      <c r="D55" s="265"/>
      <c r="E55" s="265"/>
      <c r="F55" s="265"/>
    </row>
    <row r="56" spans="4:6" ht="12">
      <c r="D56" s="265"/>
      <c r="E56" s="265"/>
      <c r="F56" s="265"/>
    </row>
    <row r="57" spans="4:6" ht="12">
      <c r="D57" s="265"/>
      <c r="E57" s="265"/>
      <c r="F57" s="265"/>
    </row>
    <row r="58" spans="4:6" ht="12">
      <c r="D58" s="265"/>
      <c r="E58" s="265"/>
      <c r="F58" s="265"/>
    </row>
    <row r="59" spans="4:6" ht="12">
      <c r="D59" s="265"/>
      <c r="E59" s="265"/>
      <c r="F59" s="265"/>
    </row>
    <row r="60" spans="4:6" ht="12">
      <c r="D60" s="265"/>
      <c r="E60" s="265"/>
      <c r="F60" s="265"/>
    </row>
    <row r="61" spans="4:6" ht="12">
      <c r="D61" s="265"/>
      <c r="E61" s="265"/>
      <c r="F61" s="265"/>
    </row>
    <row r="62" spans="4:6" ht="12">
      <c r="D62" s="265"/>
      <c r="E62" s="265"/>
      <c r="F62" s="265"/>
    </row>
    <row r="63" spans="4:6" ht="12">
      <c r="D63" s="265"/>
      <c r="E63" s="265"/>
      <c r="F63" s="265"/>
    </row>
    <row r="64" spans="4:6" ht="12">
      <c r="D64" s="265"/>
      <c r="E64" s="265"/>
      <c r="F64" s="265"/>
    </row>
    <row r="65" spans="4:6" ht="12">
      <c r="D65" s="265"/>
      <c r="E65" s="265"/>
      <c r="F65" s="265"/>
    </row>
    <row r="66" spans="4:6" ht="12">
      <c r="D66" s="265"/>
      <c r="E66" s="265"/>
      <c r="F66" s="265"/>
    </row>
    <row r="67" spans="4:6" ht="12">
      <c r="D67" s="265"/>
      <c r="E67" s="265"/>
      <c r="F67" s="265"/>
    </row>
    <row r="68" spans="5:6" ht="12">
      <c r="E68" s="265"/>
      <c r="F68" s="265"/>
    </row>
    <row r="69" spans="5:6" ht="12">
      <c r="E69" s="265"/>
      <c r="F69" s="265"/>
    </row>
    <row r="70" spans="5:6" ht="12">
      <c r="E70" s="265"/>
      <c r="F70" s="265"/>
    </row>
    <row r="71" spans="5:6" ht="12">
      <c r="E71" s="265"/>
      <c r="F71" s="265"/>
    </row>
    <row r="72" spans="5:6" ht="12">
      <c r="E72" s="265"/>
      <c r="F72" s="265"/>
    </row>
    <row r="73" spans="5:6" ht="12">
      <c r="E73" s="265"/>
      <c r="F73" s="265"/>
    </row>
    <row r="74" spans="5:6" ht="12">
      <c r="E74" s="265"/>
      <c r="F74" s="265"/>
    </row>
    <row r="75" spans="5:6" ht="12">
      <c r="E75" s="265"/>
      <c r="F75" s="265"/>
    </row>
    <row r="76" spans="5:6" ht="12">
      <c r="E76" s="265"/>
      <c r="F76" s="265"/>
    </row>
    <row r="77" spans="5:6" ht="12">
      <c r="E77" s="265"/>
      <c r="F77" s="265"/>
    </row>
    <row r="78" spans="5:6" ht="12">
      <c r="E78" s="265"/>
      <c r="F78" s="265"/>
    </row>
    <row r="79" spans="5:6" ht="12">
      <c r="E79" s="265"/>
      <c r="F79" s="265"/>
    </row>
    <row r="80" spans="5:6" ht="12">
      <c r="E80" s="265"/>
      <c r="F80" s="265"/>
    </row>
    <row r="81" spans="5:6" ht="12">
      <c r="E81" s="265"/>
      <c r="F81" s="265"/>
    </row>
    <row r="82" spans="5:6" ht="12">
      <c r="E82" s="265"/>
      <c r="F82" s="265"/>
    </row>
    <row r="83" spans="5:6" ht="12">
      <c r="E83" s="265"/>
      <c r="F83" s="265"/>
    </row>
    <row r="84" spans="5:6" ht="12">
      <c r="E84" s="265"/>
      <c r="F84" s="265"/>
    </row>
    <row r="85" spans="5:6" ht="12">
      <c r="E85" s="265"/>
      <c r="F85" s="265"/>
    </row>
    <row r="86" spans="5:6" ht="12">
      <c r="E86" s="265"/>
      <c r="F86" s="265"/>
    </row>
    <row r="87" spans="5:6" ht="12">
      <c r="E87" s="265"/>
      <c r="F87" s="265"/>
    </row>
    <row r="88" spans="5:6" ht="12">
      <c r="E88" s="265"/>
      <c r="F88" s="265"/>
    </row>
    <row r="89" spans="5:6" ht="12">
      <c r="E89" s="265"/>
      <c r="F89" s="265"/>
    </row>
    <row r="90" spans="5:6" ht="12">
      <c r="E90" s="265"/>
      <c r="F90" s="265"/>
    </row>
    <row r="91" spans="5:6" ht="12">
      <c r="E91" s="265"/>
      <c r="F91" s="265"/>
    </row>
    <row r="92" spans="5:6" ht="12">
      <c r="E92" s="265"/>
      <c r="F92" s="265"/>
    </row>
    <row r="93" spans="5:6" ht="12">
      <c r="E93" s="265"/>
      <c r="F93" s="265"/>
    </row>
    <row r="94" spans="5:6" ht="12">
      <c r="E94" s="265"/>
      <c r="F94" s="265"/>
    </row>
    <row r="95" spans="5:6" ht="12">
      <c r="E95" s="265"/>
      <c r="F95" s="265"/>
    </row>
    <row r="96" spans="5:6" ht="12">
      <c r="E96" s="265"/>
      <c r="F96" s="265"/>
    </row>
    <row r="97" spans="5:6" ht="12">
      <c r="E97" s="265"/>
      <c r="F97" s="265"/>
    </row>
    <row r="98" spans="5:6" ht="12">
      <c r="E98" s="265"/>
      <c r="F98" s="265"/>
    </row>
    <row r="99" spans="5:6" ht="12">
      <c r="E99" s="265"/>
      <c r="F99" s="265"/>
    </row>
    <row r="100" spans="5:6" ht="12">
      <c r="E100" s="265"/>
      <c r="F100" s="265"/>
    </row>
    <row r="101" spans="5:6" ht="12">
      <c r="E101" s="265"/>
      <c r="F101" s="265"/>
    </row>
    <row r="102" spans="5:6" ht="12">
      <c r="E102" s="265"/>
      <c r="F102" s="265"/>
    </row>
    <row r="103" spans="5:6" ht="12">
      <c r="E103" s="265"/>
      <c r="F103" s="265"/>
    </row>
    <row r="104" spans="5:6" ht="12">
      <c r="E104" s="265"/>
      <c r="F104" s="265"/>
    </row>
    <row r="105" spans="5:6" ht="12">
      <c r="E105" s="265"/>
      <c r="F105" s="265"/>
    </row>
    <row r="106" spans="5:6" ht="12">
      <c r="E106" s="265"/>
      <c r="F106" s="265"/>
    </row>
    <row r="107" spans="5:6" ht="12">
      <c r="E107" s="265"/>
      <c r="F107" s="265"/>
    </row>
    <row r="108" spans="5:6" ht="12">
      <c r="E108" s="265"/>
      <c r="F108" s="265"/>
    </row>
    <row r="109" spans="5:6" ht="12">
      <c r="E109" s="265"/>
      <c r="F109" s="265"/>
    </row>
    <row r="110" spans="5:6" ht="12">
      <c r="E110" s="265"/>
      <c r="F110" s="265"/>
    </row>
    <row r="111" spans="5:6" ht="12">
      <c r="E111" s="265"/>
      <c r="F111" s="265"/>
    </row>
    <row r="112" spans="5:6" ht="12">
      <c r="E112" s="265"/>
      <c r="F112" s="265"/>
    </row>
    <row r="113" spans="5:6" ht="12">
      <c r="E113" s="265"/>
      <c r="F113" s="265"/>
    </row>
    <row r="114" spans="5:6" ht="12">
      <c r="E114" s="265"/>
      <c r="F114" s="265"/>
    </row>
    <row r="115" spans="5:6" ht="12">
      <c r="E115" s="265"/>
      <c r="F115" s="265"/>
    </row>
    <row r="116" spans="5:6" ht="12">
      <c r="E116" s="265"/>
      <c r="F116" s="265"/>
    </row>
    <row r="117" spans="5:6" ht="12">
      <c r="E117" s="265"/>
      <c r="F117" s="265"/>
    </row>
    <row r="118" spans="5:6" ht="12">
      <c r="E118" s="265"/>
      <c r="F118" s="265"/>
    </row>
    <row r="119" spans="5:6" ht="12">
      <c r="E119" s="265"/>
      <c r="F119" s="265"/>
    </row>
    <row r="120" spans="5:6" ht="12">
      <c r="E120" s="265"/>
      <c r="F120" s="265"/>
    </row>
    <row r="121" spans="5:6" ht="12">
      <c r="E121" s="265"/>
      <c r="F121" s="265"/>
    </row>
    <row r="122" spans="5:6" ht="12">
      <c r="E122" s="265"/>
      <c r="F122" s="265"/>
    </row>
    <row r="123" spans="5:6" ht="12">
      <c r="E123" s="265"/>
      <c r="F123" s="265"/>
    </row>
    <row r="124" spans="5:6" ht="12">
      <c r="E124" s="265"/>
      <c r="F124" s="265"/>
    </row>
    <row r="125" spans="5:6" ht="12">
      <c r="E125" s="265"/>
      <c r="F125" s="265"/>
    </row>
    <row r="126" spans="5:6" ht="12">
      <c r="E126" s="265"/>
      <c r="F126" s="265"/>
    </row>
    <row r="127" spans="5:6" ht="12">
      <c r="E127" s="265"/>
      <c r="F127" s="265"/>
    </row>
    <row r="128" spans="5:6" ht="12">
      <c r="E128" s="265"/>
      <c r="F128" s="265"/>
    </row>
    <row r="129" spans="5:6" ht="12">
      <c r="E129" s="265"/>
      <c r="F129" s="265"/>
    </row>
    <row r="130" spans="5:6" ht="12">
      <c r="E130" s="265"/>
      <c r="F130" s="265"/>
    </row>
    <row r="131" spans="5:6" ht="12">
      <c r="E131" s="265"/>
      <c r="F131" s="265"/>
    </row>
    <row r="132" spans="5:6" ht="12">
      <c r="E132" s="265"/>
      <c r="F132" s="265"/>
    </row>
    <row r="133" spans="5:6" ht="12">
      <c r="E133" s="265"/>
      <c r="F133" s="265"/>
    </row>
    <row r="134" spans="5:6" ht="12">
      <c r="E134" s="265"/>
      <c r="F134" s="265"/>
    </row>
    <row r="135" spans="5:6" ht="12">
      <c r="E135" s="265"/>
      <c r="F135" s="265"/>
    </row>
    <row r="136" spans="5:6" ht="12">
      <c r="E136" s="265"/>
      <c r="F136" s="265"/>
    </row>
    <row r="137" spans="5:6" ht="12">
      <c r="E137" s="265"/>
      <c r="F137" s="265"/>
    </row>
    <row r="138" spans="5:6" ht="12">
      <c r="E138" s="265"/>
      <c r="F138" s="265"/>
    </row>
    <row r="139" spans="5:6" ht="12">
      <c r="E139" s="265"/>
      <c r="F139" s="265"/>
    </row>
    <row r="140" spans="5:6" ht="12">
      <c r="E140" s="265"/>
      <c r="F140" s="265"/>
    </row>
    <row r="141" spans="5:6" ht="12">
      <c r="E141" s="265"/>
      <c r="F141" s="265"/>
    </row>
    <row r="142" spans="5:6" ht="12">
      <c r="E142" s="265"/>
      <c r="F142" s="265"/>
    </row>
    <row r="143" spans="5:6" ht="12">
      <c r="E143" s="265"/>
      <c r="F143" s="265"/>
    </row>
    <row r="144" spans="5:6" ht="12">
      <c r="E144" s="265"/>
      <c r="F144" s="265"/>
    </row>
    <row r="145" spans="5:6" ht="12">
      <c r="E145" s="265"/>
      <c r="F145" s="265"/>
    </row>
    <row r="146" spans="5:6" ht="12">
      <c r="E146" s="265"/>
      <c r="F146" s="265"/>
    </row>
    <row r="147" spans="5:6" ht="12">
      <c r="E147" s="265"/>
      <c r="F147" s="265"/>
    </row>
    <row r="148" spans="5:6" ht="12">
      <c r="E148" s="265"/>
      <c r="F148" s="265"/>
    </row>
    <row r="149" spans="5:6" ht="12">
      <c r="E149" s="265"/>
      <c r="F149" s="265"/>
    </row>
    <row r="150" spans="5:6" ht="12">
      <c r="E150" s="265"/>
      <c r="F150" s="265"/>
    </row>
    <row r="151" spans="5:6" ht="12">
      <c r="E151" s="265"/>
      <c r="F151" s="265"/>
    </row>
    <row r="152" spans="5:6" ht="12">
      <c r="E152" s="265"/>
      <c r="F152" s="265"/>
    </row>
    <row r="153" spans="5:6" ht="12">
      <c r="E153" s="265"/>
      <c r="F153" s="265"/>
    </row>
    <row r="154" spans="5:6" ht="12">
      <c r="E154" s="265"/>
      <c r="F154" s="265"/>
    </row>
    <row r="155" spans="5:6" ht="12">
      <c r="E155" s="265"/>
      <c r="F155" s="265"/>
    </row>
    <row r="156" spans="5:6" ht="12">
      <c r="E156" s="265"/>
      <c r="F156" s="265"/>
    </row>
    <row r="157" spans="5:6" ht="12">
      <c r="E157" s="265"/>
      <c r="F157" s="265"/>
    </row>
    <row r="158" spans="5:6" ht="12">
      <c r="E158" s="265"/>
      <c r="F158" s="265"/>
    </row>
    <row r="159" spans="5:6" ht="12">
      <c r="E159" s="265"/>
      <c r="F159" s="265"/>
    </row>
    <row r="160" spans="5:6" ht="12">
      <c r="E160" s="265"/>
      <c r="F160" s="265"/>
    </row>
    <row r="161" spans="5:6" ht="12">
      <c r="E161" s="265"/>
      <c r="F161" s="265"/>
    </row>
    <row r="162" spans="5:6" ht="12">
      <c r="E162" s="265"/>
      <c r="F162" s="265"/>
    </row>
    <row r="163" spans="5:6" ht="12">
      <c r="E163" s="265"/>
      <c r="F163" s="265"/>
    </row>
    <row r="164" spans="5:6" ht="12">
      <c r="E164" s="265"/>
      <c r="F164" s="265"/>
    </row>
    <row r="165" spans="5:6" ht="12">
      <c r="E165" s="265"/>
      <c r="F165" s="265"/>
    </row>
    <row r="166" spans="5:6" ht="12">
      <c r="E166" s="265"/>
      <c r="F166" s="265"/>
    </row>
    <row r="167" spans="5:6" ht="12">
      <c r="E167" s="265"/>
      <c r="F167" s="265"/>
    </row>
    <row r="168" spans="5:6" ht="12">
      <c r="E168" s="265"/>
      <c r="F168" s="265"/>
    </row>
    <row r="169" spans="5:6" ht="12">
      <c r="E169" s="265"/>
      <c r="F169" s="265"/>
    </row>
    <row r="170" spans="5:6" ht="12">
      <c r="E170" s="265"/>
      <c r="F170" s="265"/>
    </row>
    <row r="171" spans="5:6" ht="12">
      <c r="E171" s="265"/>
      <c r="F171" s="265"/>
    </row>
    <row r="172" spans="5:6" ht="12">
      <c r="E172" s="265"/>
      <c r="F172" s="265"/>
    </row>
    <row r="173" spans="5:6" ht="12">
      <c r="E173" s="265"/>
      <c r="F173" s="265"/>
    </row>
    <row r="174" spans="5:6" ht="12">
      <c r="E174" s="265"/>
      <c r="F174" s="265"/>
    </row>
    <row r="175" spans="5:6" ht="12">
      <c r="E175" s="265"/>
      <c r="F175" s="265"/>
    </row>
    <row r="176" spans="5:6" ht="12">
      <c r="E176" s="265"/>
      <c r="F176" s="265"/>
    </row>
    <row r="177" spans="5:6" ht="12">
      <c r="E177" s="265"/>
      <c r="F177" s="265"/>
    </row>
    <row r="178" spans="5:6" ht="12">
      <c r="E178" s="265"/>
      <c r="F178" s="265"/>
    </row>
    <row r="179" spans="5:6" ht="12">
      <c r="E179" s="265"/>
      <c r="F179" s="265"/>
    </row>
    <row r="180" spans="5:6" ht="12">
      <c r="E180" s="265"/>
      <c r="F180" s="265"/>
    </row>
    <row r="181" spans="5:6" ht="12">
      <c r="E181" s="265"/>
      <c r="F181" s="265"/>
    </row>
    <row r="182" spans="5:6" ht="12">
      <c r="E182" s="265"/>
      <c r="F182" s="265"/>
    </row>
    <row r="183" spans="5:6" ht="12">
      <c r="E183" s="265"/>
      <c r="F183" s="265"/>
    </row>
    <row r="184" spans="5:6" ht="12">
      <c r="E184" s="265"/>
      <c r="F184" s="265"/>
    </row>
    <row r="185" spans="5:6" ht="12">
      <c r="E185" s="265"/>
      <c r="F185" s="265"/>
    </row>
    <row r="186" spans="5:6" ht="12">
      <c r="E186" s="265"/>
      <c r="F186" s="265"/>
    </row>
    <row r="187" spans="5:6" ht="12">
      <c r="E187" s="265"/>
      <c r="F187" s="265"/>
    </row>
    <row r="188" spans="5:6" ht="12">
      <c r="E188" s="265"/>
      <c r="F188" s="265"/>
    </row>
    <row r="189" spans="5:6" ht="12">
      <c r="E189" s="265"/>
      <c r="F189" s="265"/>
    </row>
    <row r="190" spans="5:6" ht="12">
      <c r="E190" s="265"/>
      <c r="F190" s="265"/>
    </row>
    <row r="191" spans="5:6" ht="12">
      <c r="E191" s="265"/>
      <c r="F191" s="265"/>
    </row>
    <row r="192" spans="5:6" ht="12">
      <c r="E192" s="265"/>
      <c r="F192" s="265"/>
    </row>
    <row r="193" spans="5:6" ht="12">
      <c r="E193" s="265"/>
      <c r="F193" s="265"/>
    </row>
    <row r="194" spans="5:6" ht="12">
      <c r="E194" s="265"/>
      <c r="F194" s="265"/>
    </row>
    <row r="195" spans="5:6" ht="12">
      <c r="E195" s="265"/>
      <c r="F195" s="265"/>
    </row>
    <row r="196" spans="5:6" ht="12">
      <c r="E196" s="265"/>
      <c r="F196" s="265"/>
    </row>
    <row r="197" spans="5:6" ht="12">
      <c r="E197" s="265"/>
      <c r="F197" s="265"/>
    </row>
    <row r="198" spans="5:6" ht="12">
      <c r="E198" s="265"/>
      <c r="F198" s="265"/>
    </row>
    <row r="199" spans="5:6" ht="12">
      <c r="E199" s="265"/>
      <c r="F199" s="265"/>
    </row>
    <row r="200" spans="5:6" ht="12">
      <c r="E200" s="265"/>
      <c r="F200" s="265"/>
    </row>
    <row r="201" spans="5:6" ht="12">
      <c r="E201" s="265"/>
      <c r="F201" s="265"/>
    </row>
    <row r="202" spans="5:6" ht="12">
      <c r="E202" s="265"/>
      <c r="F202" s="265"/>
    </row>
    <row r="203" spans="5:6" ht="12">
      <c r="E203" s="265"/>
      <c r="F203" s="265"/>
    </row>
    <row r="204" spans="5:6" ht="12">
      <c r="E204" s="265"/>
      <c r="F204" s="265"/>
    </row>
    <row r="205" spans="5:6" ht="12">
      <c r="E205" s="265"/>
      <c r="F205" s="265"/>
    </row>
    <row r="206" spans="5:6" ht="12">
      <c r="E206" s="265"/>
      <c r="F206" s="265"/>
    </row>
    <row r="207" spans="5:6" ht="12">
      <c r="E207" s="265"/>
      <c r="F207" s="265"/>
    </row>
    <row r="208" spans="5:6" ht="12">
      <c r="E208" s="265"/>
      <c r="F208" s="265"/>
    </row>
    <row r="209" spans="5:6" ht="12">
      <c r="E209" s="265"/>
      <c r="F209" s="265"/>
    </row>
    <row r="210" spans="5:6" ht="12">
      <c r="E210" s="265"/>
      <c r="F210" s="265"/>
    </row>
    <row r="211" spans="5:6" ht="12">
      <c r="E211" s="265"/>
      <c r="F211" s="265"/>
    </row>
    <row r="212" spans="5:6" ht="12">
      <c r="E212" s="265"/>
      <c r="F212" s="265"/>
    </row>
    <row r="213" spans="5:6" ht="12">
      <c r="E213" s="265"/>
      <c r="F213" s="265"/>
    </row>
    <row r="214" spans="5:6" ht="12">
      <c r="E214" s="265"/>
      <c r="F214" s="265"/>
    </row>
    <row r="215" spans="5:6" ht="12">
      <c r="E215" s="265"/>
      <c r="F215" s="265"/>
    </row>
    <row r="216" spans="5:6" ht="12">
      <c r="E216" s="265"/>
      <c r="F216" s="265"/>
    </row>
    <row r="217" spans="5:6" ht="12">
      <c r="E217" s="265"/>
      <c r="F217" s="265"/>
    </row>
    <row r="218" spans="5:6" ht="12">
      <c r="E218" s="265"/>
      <c r="F218" s="265"/>
    </row>
    <row r="219" spans="5:6" ht="12">
      <c r="E219" s="265"/>
      <c r="F219" s="265"/>
    </row>
    <row r="220" spans="5:6" ht="12">
      <c r="E220" s="265"/>
      <c r="F220" s="265"/>
    </row>
    <row r="221" spans="5:6" ht="12">
      <c r="E221" s="265"/>
      <c r="F221" s="265"/>
    </row>
    <row r="222" spans="5:6" ht="12">
      <c r="E222" s="265"/>
      <c r="F222" s="265"/>
    </row>
    <row r="223" spans="5:6" ht="12">
      <c r="E223" s="265"/>
      <c r="F223" s="265"/>
    </row>
    <row r="224" spans="5:6" ht="12">
      <c r="E224" s="265"/>
      <c r="F224" s="265"/>
    </row>
    <row r="225" spans="5:6" ht="12">
      <c r="E225" s="265"/>
      <c r="F225" s="265"/>
    </row>
    <row r="226" spans="5:6" ht="12">
      <c r="E226" s="265"/>
      <c r="F226" s="265"/>
    </row>
    <row r="227" spans="5:6" ht="12">
      <c r="E227" s="265"/>
      <c r="F227" s="265"/>
    </row>
    <row r="228" spans="5:6" ht="12">
      <c r="E228" s="265"/>
      <c r="F228" s="265"/>
    </row>
    <row r="229" spans="5:6" ht="12">
      <c r="E229" s="265"/>
      <c r="F229" s="265"/>
    </row>
    <row r="230" spans="5:6" ht="12">
      <c r="E230" s="265"/>
      <c r="F230" s="265"/>
    </row>
    <row r="231" spans="5:6" ht="12">
      <c r="E231" s="265"/>
      <c r="F231" s="265"/>
    </row>
    <row r="232" spans="5:6" ht="12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31">
      <selection activeCell="F104" sqref="F104"/>
    </sheetView>
  </sheetViews>
  <sheetFormatPr defaultColWidth="9.00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42" t="s">
        <v>870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905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863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0</v>
      </c>
      <c r="D11" s="179">
        <f>SUM(D12:D14)</f>
        <v>0</v>
      </c>
      <c r="E11" s="180">
        <f>SUM(E12:E14)</f>
        <v>0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/>
      <c r="D12" s="167"/>
      <c r="E12" s="180">
        <f aca="true" t="shared" si="0" ref="E12:E42">C12-D12</f>
        <v>0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>
        <v>4119</v>
      </c>
      <c r="D15" s="167"/>
      <c r="E15" s="180">
        <f t="shared" si="0"/>
        <v>4119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4119</v>
      </c>
      <c r="D19" s="163">
        <f>D11+D15+D16</f>
        <v>0</v>
      </c>
      <c r="E19" s="178">
        <f>E11+E15+E16</f>
        <v>4119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10</v>
      </c>
      <c r="D21" s="167"/>
      <c r="E21" s="180">
        <f t="shared" si="0"/>
        <v>10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0</v>
      </c>
      <c r="D24" s="179">
        <f>SUM(D25:D27)</f>
        <v>0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/>
      <c r="D25" s="167"/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/>
      <c r="D27" s="167"/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3315</v>
      </c>
      <c r="D28" s="167">
        <v>2890</v>
      </c>
      <c r="E28" s="180">
        <f t="shared" si="0"/>
        <v>425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275</v>
      </c>
      <c r="D29" s="167">
        <v>7</v>
      </c>
      <c r="E29" s="180">
        <f t="shared" si="0"/>
        <v>268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241</v>
      </c>
      <c r="D30" s="167">
        <v>194</v>
      </c>
      <c r="E30" s="180">
        <f t="shared" si="0"/>
        <v>47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82</v>
      </c>
      <c r="D31" s="167">
        <v>60</v>
      </c>
      <c r="E31" s="180">
        <f t="shared" si="0"/>
        <v>22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38</v>
      </c>
      <c r="D32" s="167">
        <v>38</v>
      </c>
      <c r="E32" s="180">
        <f t="shared" si="0"/>
        <v>0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375</v>
      </c>
      <c r="D33" s="164">
        <f>SUM(D34:D37)</f>
        <v>375</v>
      </c>
      <c r="E33" s="181">
        <f>SUM(E34:E37)</f>
        <v>0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>
        <v>13</v>
      </c>
      <c r="D34" s="167">
        <v>13</v>
      </c>
      <c r="E34" s="180">
        <f t="shared" si="0"/>
        <v>0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362</v>
      </c>
      <c r="D35" s="167">
        <v>362</v>
      </c>
      <c r="E35" s="180">
        <f t="shared" si="0"/>
        <v>0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/>
      <c r="D36" s="167"/>
      <c r="E36" s="180">
        <f t="shared" si="0"/>
        <v>0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/>
      <c r="D37" s="167"/>
      <c r="E37" s="180">
        <f t="shared" si="0"/>
        <v>0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551</v>
      </c>
      <c r="D38" s="164">
        <f>SUM(D39:D42)</f>
        <v>147</v>
      </c>
      <c r="E38" s="181">
        <f>SUM(E39:E42)</f>
        <v>404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551</v>
      </c>
      <c r="D42" s="167">
        <v>147</v>
      </c>
      <c r="E42" s="180">
        <f t="shared" si="0"/>
        <v>404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4877</v>
      </c>
      <c r="D43" s="163">
        <f>D24+D28+D29+D31+D30+D32+D33+D38</f>
        <v>3711</v>
      </c>
      <c r="E43" s="178">
        <f>E24+E28+E29+E31+E30+E32+E33+E38</f>
        <v>1166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9006</v>
      </c>
      <c r="D44" s="162">
        <f>D43+D21+D19+D9</f>
        <v>3711</v>
      </c>
      <c r="E44" s="178">
        <f>E43+E21+E19+E9</f>
        <v>5295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9" t="s">
        <v>690</v>
      </c>
      <c r="B52" s="520" t="s">
        <v>691</v>
      </c>
      <c r="C52" s="162">
        <f>SUM(C53:C55)</f>
        <v>0</v>
      </c>
      <c r="D52" s="162">
        <f>SUM(D53:D55)</f>
        <v>0</v>
      </c>
      <c r="E52" s="179">
        <f>C52-D52</f>
        <v>0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/>
      <c r="D53" s="167"/>
      <c r="E53" s="179">
        <f>C53-D53</f>
        <v>0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0</v>
      </c>
      <c r="D56" s="162">
        <f>D57+D59</f>
        <v>0</v>
      </c>
      <c r="E56" s="179">
        <f t="shared" si="1"/>
        <v>0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/>
      <c r="D57" s="167"/>
      <c r="E57" s="179">
        <f t="shared" si="1"/>
        <v>0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/>
      <c r="D62" s="167"/>
      <c r="E62" s="179">
        <f t="shared" si="1"/>
        <v>0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>
        <v>260</v>
      </c>
      <c r="D64" s="167">
        <v>39</v>
      </c>
      <c r="E64" s="179">
        <f t="shared" si="1"/>
        <v>221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>
        <v>260</v>
      </c>
      <c r="D65" s="168">
        <v>39</v>
      </c>
      <c r="E65" s="179">
        <f t="shared" si="1"/>
        <v>221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260</v>
      </c>
      <c r="D66" s="162">
        <f>D52+D56+D61+D62+D63+D64</f>
        <v>39</v>
      </c>
      <c r="E66" s="179">
        <f t="shared" si="1"/>
        <v>221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43</v>
      </c>
      <c r="D68" s="167"/>
      <c r="E68" s="179">
        <f t="shared" si="1"/>
        <v>43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9" t="s">
        <v>690</v>
      </c>
      <c r="B71" s="520" t="s">
        <v>720</v>
      </c>
      <c r="C71" s="164">
        <f>SUM(C72:C74)</f>
        <v>0</v>
      </c>
      <c r="D71" s="164">
        <f>SUM(D72:D74)</f>
        <v>0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/>
      <c r="D73" s="167"/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1" t="s">
        <v>725</v>
      </c>
      <c r="B74" s="520" t="s">
        <v>726</v>
      </c>
      <c r="C74" s="167"/>
      <c r="D74" s="167"/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3414</v>
      </c>
      <c r="D75" s="162">
        <f>D76+D78</f>
        <v>3414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3414</v>
      </c>
      <c r="D76" s="167">
        <v>3414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9" t="s">
        <v>732</v>
      </c>
      <c r="B78" s="520" t="s">
        <v>733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9" t="s">
        <v>735</v>
      </c>
      <c r="B80" s="520" t="s">
        <v>736</v>
      </c>
      <c r="C80" s="162">
        <f>SUM(C81:C84)</f>
        <v>35</v>
      </c>
      <c r="D80" s="162">
        <f>SUM(D81:D84)</f>
        <v>35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/>
      <c r="D83" s="167"/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9" t="s">
        <v>743</v>
      </c>
      <c r="B84" s="520" t="s">
        <v>744</v>
      </c>
      <c r="C84" s="167">
        <v>35</v>
      </c>
      <c r="D84" s="167">
        <v>35</v>
      </c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5788</v>
      </c>
      <c r="D85" s="163">
        <f>SUM(D86:D90)+D94</f>
        <v>5255</v>
      </c>
      <c r="E85" s="163">
        <f>SUM(E86:E90)+E94</f>
        <v>533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/>
      <c r="D86" s="167"/>
      <c r="E86" s="179">
        <f t="shared" si="1"/>
        <v>0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2607</v>
      </c>
      <c r="D87" s="167">
        <v>2371</v>
      </c>
      <c r="E87" s="179">
        <f t="shared" si="1"/>
        <v>236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1876</v>
      </c>
      <c r="D88" s="167">
        <v>1716</v>
      </c>
      <c r="E88" s="179">
        <f t="shared" si="1"/>
        <v>160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921</v>
      </c>
      <c r="D89" s="167">
        <v>797</v>
      </c>
      <c r="E89" s="179">
        <f t="shared" si="1"/>
        <v>124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151</v>
      </c>
      <c r="D90" s="162">
        <f>SUM(D91:D93)</f>
        <v>141</v>
      </c>
      <c r="E90" s="162">
        <f>SUM(E91:E93)</f>
        <v>10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>
        <v>3</v>
      </c>
      <c r="D91" s="167">
        <v>3</v>
      </c>
      <c r="E91" s="179">
        <f t="shared" si="1"/>
        <v>0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25</v>
      </c>
      <c r="D92" s="167">
        <v>25</v>
      </c>
      <c r="E92" s="179">
        <f t="shared" si="1"/>
        <v>0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123</v>
      </c>
      <c r="D93" s="167">
        <v>113</v>
      </c>
      <c r="E93" s="179">
        <f t="shared" si="1"/>
        <v>10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233</v>
      </c>
      <c r="D94" s="167">
        <v>230</v>
      </c>
      <c r="E94" s="179">
        <f t="shared" si="1"/>
        <v>3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8057</v>
      </c>
      <c r="D95" s="167">
        <v>6659</v>
      </c>
      <c r="E95" s="179">
        <f t="shared" si="1"/>
        <v>1398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17294</v>
      </c>
      <c r="D96" s="163">
        <f>D85+D80+D75+D71+D95</f>
        <v>15363</v>
      </c>
      <c r="E96" s="163">
        <f>E85+E80+E75+E71+E95</f>
        <v>1931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17597</v>
      </c>
      <c r="D97" s="163">
        <f>D96+D68+D66</f>
        <v>15402</v>
      </c>
      <c r="E97" s="163">
        <f>E96+E68+E66</f>
        <v>2195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4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201</v>
      </c>
      <c r="D104" s="167"/>
      <c r="E104" s="167">
        <v>188</v>
      </c>
      <c r="F104" s="186">
        <f>C104+D104-E104</f>
        <v>13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201</v>
      </c>
      <c r="D105" s="162">
        <f>SUM(D102:D104)</f>
        <v>0</v>
      </c>
      <c r="E105" s="162">
        <f>SUM(E102:E104)</f>
        <v>188</v>
      </c>
      <c r="F105" s="162">
        <f>SUM(F102:F104)</f>
        <v>13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898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8"/>
      <c r="B110" s="509"/>
      <c r="C110" s="508"/>
      <c r="D110" s="508" t="s">
        <v>857</v>
      </c>
      <c r="E110" s="508"/>
      <c r="F110" s="510" t="s">
        <v>894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4">
      <selection activeCell="K30" sqref="K30"/>
    </sheetView>
  </sheetViews>
  <sheetFormatPr defaultColWidth="9.00390625" defaultRowHeight="12.75"/>
  <cols>
    <col min="1" max="1" width="52.75390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14.125" style="118" customWidth="1"/>
    <col min="9" max="9" width="16.75390625" style="118" customWidth="1"/>
    <col min="10" max="16384" width="10.75390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867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5">
      <c r="A5" s="563" t="s">
        <v>901</v>
      </c>
      <c r="B5" s="564"/>
      <c r="C5" s="565"/>
      <c r="D5" s="565"/>
      <c r="E5" s="565"/>
      <c r="F5" s="565" t="s">
        <v>877</v>
      </c>
      <c r="G5" s="565"/>
      <c r="H5" s="380" t="s">
        <v>3</v>
      </c>
      <c r="I5" s="565"/>
    </row>
    <row r="6" spans="1:9" ht="12">
      <c r="A6" s="469" t="s">
        <v>860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797</v>
      </c>
      <c r="B12" s="145" t="s">
        <v>798</v>
      </c>
      <c r="C12" s="220">
        <v>2263992</v>
      </c>
      <c r="D12" s="154"/>
      <c r="E12" s="154"/>
      <c r="F12" s="154">
        <v>2370</v>
      </c>
      <c r="G12" s="154"/>
      <c r="H12" s="154"/>
      <c r="I12" s="588">
        <f>F12+G12-H12</f>
        <v>2370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88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88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88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25865</v>
      </c>
      <c r="D16" s="154"/>
      <c r="E16" s="154"/>
      <c r="F16" s="154">
        <v>194</v>
      </c>
      <c r="G16" s="154"/>
      <c r="H16" s="154"/>
      <c r="I16" s="588">
        <f t="shared" si="0"/>
        <v>194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2289857</v>
      </c>
      <c r="D17" s="267">
        <f t="shared" si="1"/>
        <v>0</v>
      </c>
      <c r="E17" s="267">
        <f t="shared" si="1"/>
        <v>0</v>
      </c>
      <c r="F17" s="267">
        <f t="shared" si="1"/>
        <v>2564</v>
      </c>
      <c r="G17" s="267">
        <f t="shared" si="1"/>
        <v>0</v>
      </c>
      <c r="H17" s="267">
        <f t="shared" si="1"/>
        <v>0</v>
      </c>
      <c r="I17" s="588">
        <f t="shared" si="0"/>
        <v>2564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88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88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88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88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89"/>
      <c r="G22" s="127"/>
      <c r="H22" s="127"/>
      <c r="I22" s="588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88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88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88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88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2">
      <c r="A30" s="556" t="s">
        <v>906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2">
      <c r="A31" s="464" t="s">
        <v>874</v>
      </c>
      <c r="B31" s="560"/>
      <c r="C31" s="464"/>
      <c r="D31" s="545"/>
      <c r="E31" s="545" t="s">
        <v>857</v>
      </c>
      <c r="F31" s="545"/>
      <c r="G31" s="545"/>
      <c r="H31" s="545"/>
      <c r="I31" s="545" t="s">
        <v>894</v>
      </c>
    </row>
    <row r="32" spans="1:9" s="128" customFormat="1" ht="12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2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2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2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2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2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2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2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2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2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2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2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2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2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2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2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2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2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2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2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2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2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2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2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2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2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2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2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2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2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2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2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2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2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2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2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2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2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2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2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2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2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2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2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2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2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2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2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2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2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2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2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2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2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2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2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2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2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2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2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2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2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2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2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2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2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2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2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2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2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2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2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2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2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2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2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2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2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2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2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2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2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2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2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2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2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2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2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2">
      <c r="D120" s="182"/>
      <c r="E120" s="182"/>
      <c r="F120" s="182"/>
      <c r="G120" s="182"/>
      <c r="H120" s="182"/>
      <c r="I120" s="182"/>
    </row>
    <row r="121" spans="4:9" ht="12">
      <c r="D121" s="182"/>
      <c r="E121" s="182"/>
      <c r="F121" s="182"/>
      <c r="G121" s="182"/>
      <c r="H121" s="182"/>
      <c r="I121" s="182"/>
    </row>
    <row r="122" spans="4:9" ht="12">
      <c r="D122" s="182"/>
      <c r="E122" s="182"/>
      <c r="F122" s="182"/>
      <c r="G122" s="182"/>
      <c r="H122" s="182"/>
      <c r="I122" s="182"/>
    </row>
    <row r="123" spans="4:9" ht="12">
      <c r="D123" s="182"/>
      <c r="E123" s="182"/>
      <c r="F123" s="182"/>
      <c r="G123" s="182"/>
      <c r="H123" s="182"/>
      <c r="I123" s="182"/>
    </row>
    <row r="124" spans="4:9" ht="12">
      <c r="D124" s="182"/>
      <c r="E124" s="182"/>
      <c r="F124" s="182"/>
      <c r="G124" s="182"/>
      <c r="H124" s="182"/>
      <c r="I124" s="182"/>
    </row>
    <row r="125" spans="4:9" ht="12">
      <c r="D125" s="182"/>
      <c r="E125" s="182"/>
      <c r="F125" s="182"/>
      <c r="G125" s="182"/>
      <c r="H125" s="182"/>
      <c r="I125" s="182"/>
    </row>
    <row r="126" spans="4:9" ht="12">
      <c r="D126" s="182"/>
      <c r="E126" s="182"/>
      <c r="F126" s="182"/>
      <c r="G126" s="182"/>
      <c r="H126" s="182"/>
      <c r="I126" s="182"/>
    </row>
    <row r="127" spans="4:9" ht="12">
      <c r="D127" s="182"/>
      <c r="E127" s="182"/>
      <c r="F127" s="182"/>
      <c r="G127" s="182"/>
      <c r="H127" s="182"/>
      <c r="I127" s="182"/>
    </row>
    <row r="128" spans="4:9" ht="12">
      <c r="D128" s="182"/>
      <c r="E128" s="182"/>
      <c r="F128" s="182"/>
      <c r="G128" s="182"/>
      <c r="H128" s="182"/>
      <c r="I128" s="182"/>
    </row>
    <row r="129" spans="4:9" ht="12">
      <c r="D129" s="182"/>
      <c r="E129" s="182"/>
      <c r="F129" s="182"/>
      <c r="G129" s="182"/>
      <c r="H129" s="182"/>
      <c r="I129" s="182"/>
    </row>
    <row r="130" spans="4:9" ht="12">
      <c r="D130" s="182"/>
      <c r="E130" s="182"/>
      <c r="F130" s="182"/>
      <c r="G130" s="182"/>
      <c r="H130" s="182"/>
      <c r="I130" s="182"/>
    </row>
    <row r="131" spans="4:9" ht="12">
      <c r="D131" s="182"/>
      <c r="E131" s="182"/>
      <c r="F131" s="182"/>
      <c r="G131" s="182"/>
      <c r="H131" s="182"/>
      <c r="I131" s="182"/>
    </row>
    <row r="132" spans="4:9" ht="12">
      <c r="D132" s="182"/>
      <c r="E132" s="182"/>
      <c r="F132" s="182"/>
      <c r="G132" s="182"/>
      <c r="H132" s="182"/>
      <c r="I132" s="182"/>
    </row>
    <row r="133" spans="4:9" ht="12">
      <c r="D133" s="182"/>
      <c r="E133" s="182"/>
      <c r="F133" s="182"/>
      <c r="G133" s="182"/>
      <c r="H133" s="182"/>
      <c r="I133" s="182"/>
    </row>
    <row r="134" spans="4:9" ht="12">
      <c r="D134" s="182"/>
      <c r="E134" s="182"/>
      <c r="F134" s="182"/>
      <c r="G134" s="182"/>
      <c r="H134" s="182"/>
      <c r="I134" s="182"/>
    </row>
    <row r="135" spans="4:9" ht="12">
      <c r="D135" s="182"/>
      <c r="E135" s="182"/>
      <c r="F135" s="182"/>
      <c r="G135" s="182"/>
      <c r="H135" s="182"/>
      <c r="I135" s="182"/>
    </row>
    <row r="136" spans="4:9" ht="12">
      <c r="D136" s="182"/>
      <c r="E136" s="182"/>
      <c r="F136" s="182"/>
      <c r="G136" s="182"/>
      <c r="H136" s="182"/>
      <c r="I136" s="182"/>
    </row>
    <row r="137" spans="4:9" ht="12">
      <c r="D137" s="182"/>
      <c r="E137" s="182"/>
      <c r="F137" s="182"/>
      <c r="G137" s="182"/>
      <c r="H137" s="182"/>
      <c r="I137" s="182"/>
    </row>
    <row r="138" spans="4:9" ht="12">
      <c r="D138" s="182"/>
      <c r="E138" s="182"/>
      <c r="F138" s="182"/>
      <c r="G138" s="182"/>
      <c r="H138" s="182"/>
      <c r="I138" s="182"/>
    </row>
    <row r="139" spans="4:9" ht="12">
      <c r="D139" s="182"/>
      <c r="E139" s="182"/>
      <c r="F139" s="182"/>
      <c r="G139" s="182"/>
      <c r="H139" s="182"/>
      <c r="I139" s="182"/>
    </row>
    <row r="140" spans="4:9" ht="12">
      <c r="D140" s="182"/>
      <c r="E140" s="182"/>
      <c r="F140" s="182"/>
      <c r="G140" s="182"/>
      <c r="H140" s="182"/>
      <c r="I140" s="182"/>
    </row>
    <row r="141" spans="4:9" ht="12">
      <c r="D141" s="182"/>
      <c r="E141" s="182"/>
      <c r="F141" s="182"/>
      <c r="G141" s="182"/>
      <c r="H141" s="182"/>
      <c r="I141" s="182"/>
    </row>
    <row r="142" spans="4:9" ht="12">
      <c r="D142" s="182"/>
      <c r="E142" s="182"/>
      <c r="F142" s="182"/>
      <c r="G142" s="182"/>
      <c r="H142" s="182"/>
      <c r="I142" s="182"/>
    </row>
    <row r="143" spans="4:9" ht="12">
      <c r="D143" s="182"/>
      <c r="E143" s="182"/>
      <c r="F143" s="182"/>
      <c r="G143" s="182"/>
      <c r="H143" s="182"/>
      <c r="I143" s="182"/>
    </row>
    <row r="144" spans="4:9" ht="12">
      <c r="D144" s="182"/>
      <c r="E144" s="182"/>
      <c r="F144" s="182"/>
      <c r="G144" s="182"/>
      <c r="H144" s="182"/>
      <c r="I144" s="182"/>
    </row>
    <row r="145" spans="4:9" ht="12">
      <c r="D145" s="182"/>
      <c r="E145" s="182"/>
      <c r="F145" s="182"/>
      <c r="G145" s="182"/>
      <c r="H145" s="182"/>
      <c r="I145" s="182"/>
    </row>
    <row r="146" spans="4:9" ht="12">
      <c r="D146" s="182"/>
      <c r="E146" s="182"/>
      <c r="F146" s="182"/>
      <c r="G146" s="182"/>
      <c r="H146" s="182"/>
      <c r="I146" s="182"/>
    </row>
    <row r="147" spans="4:9" ht="12">
      <c r="D147" s="182"/>
      <c r="E147" s="182"/>
      <c r="F147" s="182"/>
      <c r="G147" s="182"/>
      <c r="H147" s="182"/>
      <c r="I147" s="182"/>
    </row>
    <row r="148" spans="4:9" ht="12">
      <c r="D148" s="182"/>
      <c r="E148" s="182"/>
      <c r="F148" s="182"/>
      <c r="G148" s="182"/>
      <c r="H148" s="182"/>
      <c r="I148" s="182"/>
    </row>
    <row r="149" spans="4:9" ht="12">
      <c r="D149" s="182"/>
      <c r="E149" s="182"/>
      <c r="F149" s="182"/>
      <c r="G149" s="182"/>
      <c r="H149" s="182"/>
      <c r="I149" s="182"/>
    </row>
    <row r="150" spans="4:9" ht="12">
      <c r="D150" s="182"/>
      <c r="E150" s="182"/>
      <c r="F150" s="182"/>
      <c r="G150" s="182"/>
      <c r="H150" s="182"/>
      <c r="I150" s="182"/>
    </row>
    <row r="151" spans="4:9" ht="12">
      <c r="D151" s="182"/>
      <c r="E151" s="182"/>
      <c r="F151" s="182"/>
      <c r="G151" s="182"/>
      <c r="H151" s="182"/>
      <c r="I151" s="182"/>
    </row>
    <row r="152" spans="4:9" ht="12">
      <c r="D152" s="182"/>
      <c r="E152" s="182"/>
      <c r="F152" s="182"/>
      <c r="G152" s="182"/>
      <c r="H152" s="182"/>
      <c r="I152" s="182"/>
    </row>
    <row r="153" spans="4:9" ht="12">
      <c r="D153" s="182"/>
      <c r="E153" s="182"/>
      <c r="F153" s="182"/>
      <c r="G153" s="182"/>
      <c r="H153" s="182"/>
      <c r="I153" s="182"/>
    </row>
    <row r="154" spans="4:9" ht="12">
      <c r="D154" s="182"/>
      <c r="E154" s="182"/>
      <c r="F154" s="182"/>
      <c r="G154" s="182"/>
      <c r="H154" s="182"/>
      <c r="I154" s="182"/>
    </row>
    <row r="155" spans="4:9" ht="12">
      <c r="D155" s="182"/>
      <c r="E155" s="182"/>
      <c r="F155" s="182"/>
      <c r="G155" s="182"/>
      <c r="H155" s="182"/>
      <c r="I155" s="182"/>
    </row>
    <row r="156" spans="4:9" ht="12">
      <c r="D156" s="182"/>
      <c r="E156" s="182"/>
      <c r="F156" s="182"/>
      <c r="G156" s="182"/>
      <c r="H156" s="182"/>
      <c r="I156" s="182"/>
    </row>
    <row r="157" spans="4:9" ht="12">
      <c r="D157" s="182"/>
      <c r="E157" s="182"/>
      <c r="F157" s="182"/>
      <c r="G157" s="182"/>
      <c r="H157" s="182"/>
      <c r="I157" s="182"/>
    </row>
    <row r="158" spans="4:9" ht="12">
      <c r="D158" s="182"/>
      <c r="E158" s="182"/>
      <c r="F158" s="182"/>
      <c r="G158" s="182"/>
      <c r="H158" s="182"/>
      <c r="I158" s="182"/>
    </row>
    <row r="159" spans="4:9" ht="12">
      <c r="D159" s="182"/>
      <c r="E159" s="182"/>
      <c r="F159" s="182"/>
      <c r="G159" s="182"/>
      <c r="H159" s="182"/>
      <c r="I159" s="182"/>
    </row>
    <row r="160" spans="4:9" ht="12">
      <c r="D160" s="182"/>
      <c r="E160" s="182"/>
      <c r="F160" s="182"/>
      <c r="G160" s="182"/>
      <c r="H160" s="182"/>
      <c r="I160" s="182"/>
    </row>
    <row r="161" spans="4:9" ht="12">
      <c r="D161" s="182"/>
      <c r="E161" s="182"/>
      <c r="F161" s="182"/>
      <c r="G161" s="182"/>
      <c r="H161" s="182"/>
      <c r="I161" s="182"/>
    </row>
    <row r="162" spans="4:9" ht="12">
      <c r="D162" s="182"/>
      <c r="E162" s="182"/>
      <c r="F162" s="182"/>
      <c r="G162" s="182"/>
      <c r="H162" s="182"/>
      <c r="I162" s="182"/>
    </row>
    <row r="163" spans="4:9" ht="12">
      <c r="D163" s="182"/>
      <c r="E163" s="182"/>
      <c r="F163" s="182"/>
      <c r="G163" s="182"/>
      <c r="H163" s="182"/>
      <c r="I163" s="182"/>
    </row>
    <row r="164" spans="4:9" ht="12">
      <c r="D164" s="182"/>
      <c r="E164" s="182"/>
      <c r="F164" s="182"/>
      <c r="G164" s="182"/>
      <c r="H164" s="182"/>
      <c r="I164" s="182"/>
    </row>
    <row r="165" spans="4:9" ht="12">
      <c r="D165" s="182"/>
      <c r="E165" s="182"/>
      <c r="F165" s="182"/>
      <c r="G165" s="182"/>
      <c r="H165" s="182"/>
      <c r="I165" s="182"/>
    </row>
    <row r="166" spans="4:9" ht="12">
      <c r="D166" s="182"/>
      <c r="E166" s="182"/>
      <c r="F166" s="182"/>
      <c r="G166" s="182"/>
      <c r="H166" s="182"/>
      <c r="I166" s="182"/>
    </row>
    <row r="167" spans="4:9" ht="12">
      <c r="D167" s="182"/>
      <c r="E167" s="182"/>
      <c r="F167" s="182"/>
      <c r="G167" s="182"/>
      <c r="H167" s="182"/>
      <c r="I167" s="182"/>
    </row>
    <row r="168" spans="4:9" ht="12">
      <c r="D168" s="182"/>
      <c r="E168" s="182"/>
      <c r="F168" s="182"/>
      <c r="G168" s="182"/>
      <c r="H168" s="182"/>
      <c r="I168" s="182"/>
    </row>
    <row r="169" spans="4:9" ht="12">
      <c r="D169" s="182"/>
      <c r="E169" s="182"/>
      <c r="F169" s="182"/>
      <c r="G169" s="182"/>
      <c r="H169" s="182"/>
      <c r="I169" s="182"/>
    </row>
    <row r="170" spans="4:9" ht="12">
      <c r="D170" s="182"/>
      <c r="E170" s="182"/>
      <c r="F170" s="182"/>
      <c r="G170" s="182"/>
      <c r="H170" s="182"/>
      <c r="I170" s="182"/>
    </row>
    <row r="171" spans="4:9" ht="12">
      <c r="D171" s="182"/>
      <c r="E171" s="182"/>
      <c r="F171" s="182"/>
      <c r="G171" s="182"/>
      <c r="H171" s="182"/>
      <c r="I171" s="182"/>
    </row>
    <row r="172" spans="4:9" ht="12">
      <c r="D172" s="182"/>
      <c r="E172" s="182"/>
      <c r="F172" s="182"/>
      <c r="G172" s="182"/>
      <c r="H172" s="182"/>
      <c r="I172" s="182"/>
    </row>
    <row r="173" spans="4:9" ht="12">
      <c r="D173" s="182"/>
      <c r="E173" s="182"/>
      <c r="F173" s="182"/>
      <c r="G173" s="182"/>
      <c r="H173" s="182"/>
      <c r="I173" s="182"/>
    </row>
    <row r="174" spans="4:9" ht="12">
      <c r="D174" s="182"/>
      <c r="E174" s="182"/>
      <c r="F174" s="182"/>
      <c r="G174" s="182"/>
      <c r="H174" s="182"/>
      <c r="I174" s="182"/>
    </row>
    <row r="175" spans="4:9" ht="12">
      <c r="D175" s="182"/>
      <c r="E175" s="182"/>
      <c r="F175" s="182"/>
      <c r="G175" s="182"/>
      <c r="H175" s="182"/>
      <c r="I175" s="182"/>
    </row>
    <row r="176" spans="4:9" ht="12">
      <c r="D176" s="182"/>
      <c r="E176" s="182"/>
      <c r="F176" s="182"/>
      <c r="G176" s="182"/>
      <c r="H176" s="182"/>
      <c r="I176" s="182"/>
    </row>
    <row r="177" spans="4:9" ht="12">
      <c r="D177" s="182"/>
      <c r="E177" s="182"/>
      <c r="F177" s="182"/>
      <c r="G177" s="182"/>
      <c r="H177" s="182"/>
      <c r="I177" s="182"/>
    </row>
    <row r="178" spans="4:9" ht="12">
      <c r="D178" s="182"/>
      <c r="E178" s="182"/>
      <c r="F178" s="182"/>
      <c r="G178" s="182"/>
      <c r="H178" s="182"/>
      <c r="I178" s="182"/>
    </row>
    <row r="179" spans="4:9" ht="12">
      <c r="D179" s="182"/>
      <c r="E179" s="182"/>
      <c r="F179" s="182"/>
      <c r="G179" s="182"/>
      <c r="H179" s="182"/>
      <c r="I179" s="182"/>
    </row>
    <row r="180" spans="4:9" ht="12">
      <c r="D180" s="182"/>
      <c r="E180" s="182"/>
      <c r="F180" s="182"/>
      <c r="G180" s="182"/>
      <c r="H180" s="182"/>
      <c r="I180" s="182"/>
    </row>
    <row r="181" spans="4:9" ht="12">
      <c r="D181" s="182"/>
      <c r="E181" s="182"/>
      <c r="F181" s="182"/>
      <c r="G181" s="182"/>
      <c r="H181" s="182"/>
      <c r="I181" s="182"/>
    </row>
    <row r="182" spans="4:9" ht="12">
      <c r="D182" s="182"/>
      <c r="E182" s="182"/>
      <c r="F182" s="182"/>
      <c r="G182" s="182"/>
      <c r="H182" s="182"/>
      <c r="I182" s="182"/>
    </row>
    <row r="183" spans="4:9" ht="12">
      <c r="D183" s="182"/>
      <c r="E183" s="182"/>
      <c r="F183" s="182"/>
      <c r="G183" s="182"/>
      <c r="H183" s="182"/>
      <c r="I183" s="182"/>
    </row>
    <row r="184" spans="4:9" ht="12">
      <c r="D184" s="182"/>
      <c r="E184" s="182"/>
      <c r="F184" s="182"/>
      <c r="G184" s="182"/>
      <c r="H184" s="182"/>
      <c r="I184" s="182"/>
    </row>
    <row r="185" spans="4:9" ht="12">
      <c r="D185" s="182"/>
      <c r="E185" s="182"/>
      <c r="F185" s="182"/>
      <c r="G185" s="182"/>
      <c r="H185" s="182"/>
      <c r="I185" s="182"/>
    </row>
    <row r="186" spans="4:9" ht="12">
      <c r="D186" s="182"/>
      <c r="E186" s="182"/>
      <c r="F186" s="182"/>
      <c r="G186" s="182"/>
      <c r="H186" s="182"/>
      <c r="I186" s="182"/>
    </row>
    <row r="187" spans="4:9" ht="12">
      <c r="D187" s="182"/>
      <c r="E187" s="182"/>
      <c r="F187" s="182"/>
      <c r="G187" s="182"/>
      <c r="H187" s="182"/>
      <c r="I187" s="182"/>
    </row>
    <row r="188" spans="4:9" ht="12">
      <c r="D188" s="182"/>
      <c r="E188" s="182"/>
      <c r="F188" s="182"/>
      <c r="G188" s="182"/>
      <c r="H188" s="182"/>
      <c r="I188" s="182"/>
    </row>
    <row r="189" spans="4:9" ht="12">
      <c r="D189" s="182"/>
      <c r="E189" s="182"/>
      <c r="F189" s="182"/>
      <c r="G189" s="182"/>
      <c r="H189" s="182"/>
      <c r="I189" s="182"/>
    </row>
    <row r="190" spans="4:9" ht="12">
      <c r="D190" s="182"/>
      <c r="E190" s="182"/>
      <c r="F190" s="182"/>
      <c r="G190" s="182"/>
      <c r="H190" s="182"/>
      <c r="I190" s="182"/>
    </row>
    <row r="191" spans="4:9" ht="12">
      <c r="D191" s="182"/>
      <c r="E191" s="182"/>
      <c r="F191" s="182"/>
      <c r="G191" s="182"/>
      <c r="H191" s="182"/>
      <c r="I191" s="182"/>
    </row>
    <row r="192" spans="4:9" ht="12">
      <c r="D192" s="182"/>
      <c r="E192" s="182"/>
      <c r="F192" s="182"/>
      <c r="G192" s="182"/>
      <c r="H192" s="182"/>
      <c r="I192" s="182"/>
    </row>
    <row r="193" spans="4:9" ht="12">
      <c r="D193" s="182"/>
      <c r="E193" s="182"/>
      <c r="F193" s="182"/>
      <c r="G193" s="182"/>
      <c r="H193" s="182"/>
      <c r="I193" s="182"/>
    </row>
    <row r="194" spans="4:9" ht="12">
      <c r="D194" s="182"/>
      <c r="E194" s="182"/>
      <c r="F194" s="182"/>
      <c r="G194" s="182"/>
      <c r="H194" s="182"/>
      <c r="I194" s="182"/>
    </row>
    <row r="195" spans="4:9" ht="12">
      <c r="D195" s="182"/>
      <c r="E195" s="182"/>
      <c r="F195" s="182"/>
      <c r="G195" s="182"/>
      <c r="H195" s="182"/>
      <c r="I195" s="182"/>
    </row>
    <row r="196" spans="4:9" ht="12">
      <c r="D196" s="182"/>
      <c r="E196" s="182"/>
      <c r="F196" s="182"/>
      <c r="G196" s="182"/>
      <c r="H196" s="182"/>
      <c r="I196" s="182"/>
    </row>
    <row r="197" spans="4:9" ht="12">
      <c r="D197" s="182"/>
      <c r="E197" s="182"/>
      <c r="F197" s="182"/>
      <c r="G197" s="182"/>
      <c r="H197" s="182"/>
      <c r="I197" s="182"/>
    </row>
    <row r="198" spans="4:9" ht="12">
      <c r="D198" s="182"/>
      <c r="E198" s="182"/>
      <c r="F198" s="182"/>
      <c r="G198" s="182"/>
      <c r="H198" s="182"/>
      <c r="I198" s="182"/>
    </row>
    <row r="199" spans="4:9" ht="12">
      <c r="D199" s="182"/>
      <c r="E199" s="182"/>
      <c r="F199" s="182"/>
      <c r="G199" s="182"/>
      <c r="H199" s="182"/>
      <c r="I199" s="182"/>
    </row>
    <row r="200" spans="4:9" ht="12">
      <c r="D200" s="182"/>
      <c r="E200" s="182"/>
      <c r="F200" s="182"/>
      <c r="G200" s="182"/>
      <c r="H200" s="182"/>
      <c r="I200" s="182"/>
    </row>
    <row r="201" spans="4:9" ht="12">
      <c r="D201" s="182"/>
      <c r="E201" s="182"/>
      <c r="F201" s="182"/>
      <c r="G201" s="182"/>
      <c r="H201" s="182"/>
      <c r="I201" s="182"/>
    </row>
    <row r="202" spans="4:9" ht="12">
      <c r="D202" s="182"/>
      <c r="E202" s="182"/>
      <c r="F202" s="182"/>
      <c r="G202" s="182"/>
      <c r="H202" s="182"/>
      <c r="I202" s="182"/>
    </row>
    <row r="203" spans="4:9" ht="12">
      <c r="D203" s="182"/>
      <c r="E203" s="182"/>
      <c r="F203" s="182"/>
      <c r="G203" s="182"/>
      <c r="H203" s="182"/>
      <c r="I203" s="182"/>
    </row>
    <row r="204" spans="4:9" ht="12">
      <c r="D204" s="182"/>
      <c r="E204" s="182"/>
      <c r="F204" s="182"/>
      <c r="G204" s="182"/>
      <c r="H204" s="182"/>
      <c r="I204" s="182"/>
    </row>
    <row r="205" spans="4:9" ht="12">
      <c r="D205" s="182"/>
      <c r="E205" s="182"/>
      <c r="F205" s="182"/>
      <c r="G205" s="182"/>
      <c r="H205" s="182"/>
      <c r="I205" s="182"/>
    </row>
    <row r="206" spans="4:9" ht="12">
      <c r="D206" s="182"/>
      <c r="E206" s="182"/>
      <c r="F206" s="182"/>
      <c r="G206" s="182"/>
      <c r="H206" s="182"/>
      <c r="I206" s="182"/>
    </row>
    <row r="207" spans="4:9" ht="12">
      <c r="D207" s="182"/>
      <c r="E207" s="182"/>
      <c r="F207" s="182"/>
      <c r="G207" s="182"/>
      <c r="H207" s="182"/>
      <c r="I207" s="182"/>
    </row>
    <row r="208" spans="4:9" ht="12">
      <c r="D208" s="182"/>
      <c r="E208" s="182"/>
      <c r="F208" s="182"/>
      <c r="G208" s="182"/>
      <c r="H208" s="182"/>
      <c r="I208" s="182"/>
    </row>
    <row r="209" spans="4:9" ht="12">
      <c r="D209" s="182"/>
      <c r="E209" s="182"/>
      <c r="F209" s="182"/>
      <c r="G209" s="182"/>
      <c r="H209" s="182"/>
      <c r="I209" s="182"/>
    </row>
    <row r="210" spans="4:9" ht="12">
      <c r="D210" s="182"/>
      <c r="E210" s="182"/>
      <c r="F210" s="182"/>
      <c r="G210" s="182"/>
      <c r="H210" s="182"/>
      <c r="I210" s="182"/>
    </row>
    <row r="211" spans="4:9" ht="12">
      <c r="D211" s="182"/>
      <c r="E211" s="182"/>
      <c r="F211" s="182"/>
      <c r="G211" s="182"/>
      <c r="H211" s="182"/>
      <c r="I211" s="182"/>
    </row>
    <row r="212" spans="4:9" ht="12">
      <c r="D212" s="182"/>
      <c r="E212" s="182"/>
      <c r="F212" s="182"/>
      <c r="G212" s="182"/>
      <c r="H212" s="182"/>
      <c r="I212" s="182"/>
    </row>
    <row r="213" spans="4:9" ht="12">
      <c r="D213" s="182"/>
      <c r="E213" s="182"/>
      <c r="F213" s="182"/>
      <c r="G213" s="182"/>
      <c r="H213" s="182"/>
      <c r="I213" s="182"/>
    </row>
    <row r="214" spans="4:9" ht="12">
      <c r="D214" s="182"/>
      <c r="E214" s="182"/>
      <c r="F214" s="182"/>
      <c r="G214" s="182"/>
      <c r="H214" s="182"/>
      <c r="I214" s="182"/>
    </row>
    <row r="215" spans="4:9" ht="12">
      <c r="D215" s="182"/>
      <c r="E215" s="182"/>
      <c r="F215" s="182"/>
      <c r="G215" s="182"/>
      <c r="H215" s="182"/>
      <c r="I215" s="182"/>
    </row>
    <row r="216" spans="4:9" ht="12">
      <c r="D216" s="182"/>
      <c r="E216" s="182"/>
      <c r="F216" s="182"/>
      <c r="G216" s="182"/>
      <c r="H216" s="182"/>
      <c r="I216" s="182"/>
    </row>
    <row r="217" spans="4:9" ht="12">
      <c r="D217" s="182"/>
      <c r="E217" s="182"/>
      <c r="F217" s="182"/>
      <c r="G217" s="182"/>
      <c r="H217" s="182"/>
      <c r="I217" s="182"/>
    </row>
    <row r="218" spans="4:9" ht="12">
      <c r="D218" s="182"/>
      <c r="E218" s="182"/>
      <c r="F218" s="182"/>
      <c r="G218" s="182"/>
      <c r="H218" s="182"/>
      <c r="I218" s="182"/>
    </row>
    <row r="219" spans="4:9" ht="12">
      <c r="D219" s="182"/>
      <c r="E219" s="182"/>
      <c r="F219" s="182"/>
      <c r="G219" s="182"/>
      <c r="H219" s="182"/>
      <c r="I219" s="182"/>
    </row>
    <row r="220" spans="4:9" ht="12">
      <c r="D220" s="182"/>
      <c r="E220" s="182"/>
      <c r="F220" s="182"/>
      <c r="G220" s="182"/>
      <c r="H220" s="182"/>
      <c r="I220" s="182"/>
    </row>
    <row r="221" spans="4:9" ht="12">
      <c r="D221" s="182"/>
      <c r="E221" s="182"/>
      <c r="F221" s="182"/>
      <c r="G221" s="182"/>
      <c r="H221" s="182"/>
      <c r="I221" s="182"/>
    </row>
    <row r="222" spans="4:9" ht="12">
      <c r="D222" s="182"/>
      <c r="E222" s="182"/>
      <c r="F222" s="182"/>
      <c r="G222" s="182"/>
      <c r="H222" s="182"/>
      <c r="I222" s="182"/>
    </row>
    <row r="223" spans="4:9" ht="12">
      <c r="D223" s="182"/>
      <c r="E223" s="182"/>
      <c r="F223" s="182"/>
      <c r="G223" s="182"/>
      <c r="H223" s="182"/>
      <c r="I223" s="182"/>
    </row>
    <row r="224" spans="4:9" ht="12">
      <c r="D224" s="182"/>
      <c r="E224" s="182"/>
      <c r="F224" s="182"/>
      <c r="G224" s="182"/>
      <c r="H224" s="182"/>
      <c r="I224" s="182"/>
    </row>
    <row r="225" spans="4:9" ht="12">
      <c r="D225" s="182"/>
      <c r="E225" s="182"/>
      <c r="F225" s="182"/>
      <c r="G225" s="182"/>
      <c r="H225" s="182"/>
      <c r="I225" s="182"/>
    </row>
    <row r="226" spans="4:9" ht="12">
      <c r="D226" s="182"/>
      <c r="E226" s="182"/>
      <c r="F226" s="182"/>
      <c r="G226" s="182"/>
      <c r="H226" s="182"/>
      <c r="I226" s="182"/>
    </row>
    <row r="227" spans="4:9" ht="12">
      <c r="D227" s="182"/>
      <c r="E227" s="182"/>
      <c r="F227" s="182"/>
      <c r="G227" s="182"/>
      <c r="H227" s="182"/>
      <c r="I227" s="182"/>
    </row>
    <row r="228" spans="4:9" ht="12">
      <c r="D228" s="182"/>
      <c r="E228" s="182"/>
      <c r="F228" s="182"/>
      <c r="G228" s="182"/>
      <c r="H228" s="182"/>
      <c r="I228" s="182"/>
    </row>
    <row r="229" spans="4:9" ht="12">
      <c r="D229" s="182"/>
      <c r="E229" s="182"/>
      <c r="F229" s="182"/>
      <c r="G229" s="182"/>
      <c r="H229" s="182"/>
      <c r="I229" s="182"/>
    </row>
    <row r="230" spans="4:9" ht="12">
      <c r="D230" s="182"/>
      <c r="E230" s="182"/>
      <c r="F230" s="182"/>
      <c r="G230" s="182"/>
      <c r="H230" s="182"/>
      <c r="I230" s="182"/>
    </row>
    <row r="231" spans="4:9" ht="12">
      <c r="D231" s="182"/>
      <c r="E231" s="182"/>
      <c r="F231" s="182"/>
      <c r="G231" s="182"/>
      <c r="H231" s="182"/>
      <c r="I231" s="182"/>
    </row>
    <row r="232" spans="4:9" ht="12">
      <c r="D232" s="182"/>
      <c r="E232" s="182"/>
      <c r="F232" s="182"/>
      <c r="G232" s="182"/>
      <c r="H232" s="182"/>
      <c r="I232" s="182"/>
    </row>
    <row r="233" spans="4:9" ht="12">
      <c r="D233" s="182"/>
      <c r="E233" s="182"/>
      <c r="F233" s="182"/>
      <c r="G233" s="182"/>
      <c r="H233" s="182"/>
      <c r="I233" s="182"/>
    </row>
    <row r="234" spans="4:9" ht="12">
      <c r="D234" s="182"/>
      <c r="E234" s="182"/>
      <c r="F234" s="182"/>
      <c r="G234" s="182"/>
      <c r="H234" s="182"/>
      <c r="I234" s="182"/>
    </row>
    <row r="235" spans="4:9" ht="12">
      <c r="D235" s="182"/>
      <c r="E235" s="182"/>
      <c r="F235" s="182"/>
      <c r="G235" s="182"/>
      <c r="H235" s="182"/>
      <c r="I235" s="182"/>
    </row>
    <row r="236" spans="4:9" ht="12">
      <c r="D236" s="182"/>
      <c r="E236" s="182"/>
      <c r="F236" s="182"/>
      <c r="G236" s="182"/>
      <c r="H236" s="182"/>
      <c r="I236" s="182"/>
    </row>
    <row r="237" spans="4:9" ht="12">
      <c r="D237" s="182"/>
      <c r="E237" s="182"/>
      <c r="F237" s="182"/>
      <c r="G237" s="182"/>
      <c r="H237" s="182"/>
      <c r="I237" s="182"/>
    </row>
    <row r="238" spans="4:9" ht="12">
      <c r="D238" s="182"/>
      <c r="E238" s="182"/>
      <c r="F238" s="182"/>
      <c r="G238" s="182"/>
      <c r="H238" s="182"/>
      <c r="I238" s="182"/>
    </row>
    <row r="239" spans="4:9" ht="12">
      <c r="D239" s="182"/>
      <c r="E239" s="182"/>
      <c r="F239" s="182"/>
      <c r="G239" s="182"/>
      <c r="H239" s="182"/>
      <c r="I239" s="182"/>
    </row>
    <row r="240" spans="4:9" ht="12">
      <c r="D240" s="182"/>
      <c r="E240" s="182"/>
      <c r="F240" s="182"/>
      <c r="G240" s="182"/>
      <c r="H240" s="182"/>
      <c r="I240" s="182"/>
    </row>
    <row r="241" spans="4:9" ht="12">
      <c r="D241" s="182"/>
      <c r="E241" s="182"/>
      <c r="F241" s="182"/>
      <c r="G241" s="182"/>
      <c r="H241" s="182"/>
      <c r="I241" s="182"/>
    </row>
    <row r="242" spans="4:9" ht="12">
      <c r="D242" s="182"/>
      <c r="E242" s="182"/>
      <c r="F242" s="182"/>
      <c r="G242" s="182"/>
      <c r="H242" s="182"/>
      <c r="I242" s="182"/>
    </row>
    <row r="243" spans="4:9" ht="12">
      <c r="D243" s="182"/>
      <c r="E243" s="182"/>
      <c r="F243" s="182"/>
      <c r="G243" s="182"/>
      <c r="H243" s="182"/>
      <c r="I243" s="182"/>
    </row>
    <row r="244" spans="4:9" ht="12">
      <c r="D244" s="182"/>
      <c r="E244" s="182"/>
      <c r="F244" s="182"/>
      <c r="G244" s="182"/>
      <c r="H244" s="182"/>
      <c r="I244" s="182"/>
    </row>
    <row r="245" spans="4:9" ht="12">
      <c r="D245" s="182"/>
      <c r="E245" s="182"/>
      <c r="F245" s="182"/>
      <c r="G245" s="182"/>
      <c r="H245" s="182"/>
      <c r="I245" s="182"/>
    </row>
    <row r="246" spans="4:9" ht="12">
      <c r="D246" s="182"/>
      <c r="E246" s="182"/>
      <c r="F246" s="182"/>
      <c r="G246" s="182"/>
      <c r="H246" s="182"/>
      <c r="I246" s="182"/>
    </row>
    <row r="247" spans="4:9" ht="12">
      <c r="D247" s="182"/>
      <c r="E247" s="182"/>
      <c r="F247" s="182"/>
      <c r="G247" s="182"/>
      <c r="H247" s="182"/>
      <c r="I247" s="182"/>
    </row>
    <row r="248" spans="4:9" ht="12">
      <c r="D248" s="182"/>
      <c r="E248" s="182"/>
      <c r="F248" s="182"/>
      <c r="G248" s="182"/>
      <c r="H248" s="182"/>
      <c r="I248" s="182"/>
    </row>
    <row r="249" spans="4:9" ht="12">
      <c r="D249" s="182"/>
      <c r="E249" s="182"/>
      <c r="F249" s="182"/>
      <c r="G249" s="182"/>
      <c r="H249" s="182"/>
      <c r="I249" s="182"/>
    </row>
    <row r="250" spans="4:9" ht="12">
      <c r="D250" s="182"/>
      <c r="E250" s="182"/>
      <c r="F250" s="182"/>
      <c r="G250" s="182"/>
      <c r="H250" s="182"/>
      <c r="I250" s="182"/>
    </row>
    <row r="251" spans="4:9" ht="12">
      <c r="D251" s="182"/>
      <c r="E251" s="182"/>
      <c r="F251" s="182"/>
      <c r="G251" s="182"/>
      <c r="H251" s="182"/>
      <c r="I251" s="182"/>
    </row>
    <row r="252" spans="4:9" ht="12">
      <c r="D252" s="182"/>
      <c r="E252" s="182"/>
      <c r="F252" s="182"/>
      <c r="G252" s="182"/>
      <c r="H252" s="182"/>
      <c r="I252" s="182"/>
    </row>
    <row r="253" spans="4:9" ht="12">
      <c r="D253" s="182"/>
      <c r="E253" s="182"/>
      <c r="F253" s="182"/>
      <c r="G253" s="182"/>
      <c r="H253" s="182"/>
      <c r="I253" s="182"/>
    </row>
    <row r="254" spans="4:9" ht="12">
      <c r="D254" s="182"/>
      <c r="E254" s="182"/>
      <c r="F254" s="182"/>
      <c r="G254" s="182"/>
      <c r="H254" s="182"/>
      <c r="I254" s="182"/>
    </row>
    <row r="255" spans="4:9" ht="12">
      <c r="D255" s="182"/>
      <c r="E255" s="182"/>
      <c r="F255" s="182"/>
      <c r="G255" s="182"/>
      <c r="H255" s="182"/>
      <c r="I255" s="182"/>
    </row>
    <row r="256" spans="4:9" ht="12">
      <c r="D256" s="182"/>
      <c r="E256" s="182"/>
      <c r="F256" s="182"/>
      <c r="G256" s="182"/>
      <c r="H256" s="182"/>
      <c r="I256" s="182"/>
    </row>
    <row r="257" spans="4:9" ht="12">
      <c r="D257" s="182"/>
      <c r="E257" s="182"/>
      <c r="F257" s="182"/>
      <c r="G257" s="182"/>
      <c r="H257" s="182"/>
      <c r="I257" s="182"/>
    </row>
    <row r="258" spans="4:9" ht="12">
      <c r="D258" s="182"/>
      <c r="E258" s="182"/>
      <c r="F258" s="182"/>
      <c r="G258" s="182"/>
      <c r="H258" s="182"/>
      <c r="I258" s="182"/>
    </row>
    <row r="259" spans="4:9" ht="12">
      <c r="D259" s="182"/>
      <c r="E259" s="182"/>
      <c r="F259" s="182"/>
      <c r="G259" s="182"/>
      <c r="H259" s="182"/>
      <c r="I259" s="182"/>
    </row>
    <row r="260" spans="4:9" ht="12">
      <c r="D260" s="182"/>
      <c r="E260" s="182"/>
      <c r="F260" s="182"/>
      <c r="G260" s="182"/>
      <c r="H260" s="182"/>
      <c r="I260" s="182"/>
    </row>
    <row r="261" spans="4:9" ht="12">
      <c r="D261" s="182"/>
      <c r="E261" s="182"/>
      <c r="F261" s="182"/>
      <c r="G261" s="182"/>
      <c r="H261" s="182"/>
      <c r="I261" s="182"/>
    </row>
    <row r="262" spans="4:9" ht="12">
      <c r="D262" s="182"/>
      <c r="E262" s="182"/>
      <c r="F262" s="182"/>
      <c r="G262" s="182"/>
      <c r="H262" s="182"/>
      <c r="I262" s="182"/>
    </row>
    <row r="263" spans="4:9" ht="12">
      <c r="D263" s="182"/>
      <c r="E263" s="182"/>
      <c r="F263" s="182"/>
      <c r="G263" s="182"/>
      <c r="H263" s="182"/>
      <c r="I263" s="182"/>
    </row>
    <row r="264" spans="4:9" ht="12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9"/>
  <sheetViews>
    <sheetView view="pageBreakPreview" zoomScaleSheetLayoutView="100" workbookViewId="0" topLeftCell="A1">
      <selection activeCell="A6" sqref="A6"/>
    </sheetView>
  </sheetViews>
  <sheetFormatPr defaultColWidth="9.00390625" defaultRowHeight="12.75"/>
  <cols>
    <col min="1" max="1" width="42.00390625" style="58" customWidth="1"/>
    <col min="2" max="2" width="8.25390625" style="88" customWidth="1"/>
    <col min="3" max="3" width="17.25390625" style="58" customWidth="1"/>
    <col min="4" max="4" width="18.625" style="58" customWidth="1"/>
    <col min="5" max="5" width="17.125" style="58" customWidth="1"/>
    <col min="6" max="6" width="15.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867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908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597" t="s">
        <v>860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63.75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3">
        <v>4</v>
      </c>
    </row>
    <row r="10" spans="1:6" ht="14.25" customHeight="1">
      <c r="A10" s="73" t="s">
        <v>830</v>
      </c>
      <c r="B10" s="74"/>
      <c r="C10" s="602"/>
      <c r="D10" s="602"/>
      <c r="E10" s="602"/>
      <c r="F10" s="602"/>
    </row>
    <row r="11" spans="1:6" ht="18" customHeight="1">
      <c r="A11" s="75" t="s">
        <v>831</v>
      </c>
      <c r="B11" s="76"/>
      <c r="C11" s="602"/>
      <c r="D11" s="602"/>
      <c r="E11" s="602"/>
      <c r="F11" s="602"/>
    </row>
    <row r="12" spans="1:6" ht="16.5" customHeight="1">
      <c r="A12" s="75" t="s">
        <v>832</v>
      </c>
      <c r="B12" s="79"/>
      <c r="C12" s="600"/>
      <c r="D12" s="604"/>
      <c r="E12" s="600"/>
      <c r="F12" s="600"/>
    </row>
    <row r="13" spans="1:6" ht="16.5" customHeight="1">
      <c r="A13" s="75" t="s">
        <v>833</v>
      </c>
      <c r="B13" s="79"/>
      <c r="C13" s="600"/>
      <c r="D13" s="604"/>
      <c r="E13" s="600"/>
      <c r="F13" s="600"/>
    </row>
    <row r="14" spans="1:16" ht="15" customHeight="1">
      <c r="A14" s="75" t="s">
        <v>873</v>
      </c>
      <c r="B14" s="79"/>
      <c r="C14" s="600">
        <v>187</v>
      </c>
      <c r="D14" s="604">
        <v>46</v>
      </c>
      <c r="E14" s="600"/>
      <c r="F14" s="600">
        <v>187</v>
      </c>
      <c r="G14" s="572"/>
      <c r="H14" s="572"/>
      <c r="I14" s="572"/>
      <c r="J14" s="572"/>
      <c r="K14" s="572"/>
      <c r="L14" s="572"/>
      <c r="M14" s="572"/>
      <c r="N14" s="572"/>
      <c r="O14" s="572"/>
      <c r="P14" s="572"/>
    </row>
    <row r="15" spans="1:6" ht="12.75" customHeight="1">
      <c r="A15" s="75" t="s">
        <v>878</v>
      </c>
      <c r="B15" s="79"/>
      <c r="C15" s="603">
        <v>33</v>
      </c>
      <c r="D15" s="605">
        <v>46.61</v>
      </c>
      <c r="E15" s="603"/>
      <c r="F15" s="606">
        <f>C15-E15</f>
        <v>33</v>
      </c>
    </row>
    <row r="16" spans="1:6" ht="12.75">
      <c r="A16" s="75" t="s">
        <v>879</v>
      </c>
      <c r="B16" s="79"/>
      <c r="C16" s="603">
        <v>101</v>
      </c>
      <c r="D16" s="605">
        <v>41.42</v>
      </c>
      <c r="E16" s="603"/>
      <c r="F16" s="606">
        <f>C16-E16</f>
        <v>101</v>
      </c>
    </row>
    <row r="17" spans="1:6" ht="12.75">
      <c r="A17" s="75" t="s">
        <v>880</v>
      </c>
      <c r="B17" s="79"/>
      <c r="C17" s="603">
        <v>170</v>
      </c>
      <c r="D17" s="605">
        <v>33.66</v>
      </c>
      <c r="E17" s="603">
        <v>170</v>
      </c>
      <c r="F17" s="606">
        <f>C17-E17</f>
        <v>0</v>
      </c>
    </row>
    <row r="18" spans="1:6" ht="12.75">
      <c r="A18" s="75" t="s">
        <v>881</v>
      </c>
      <c r="B18" s="79"/>
      <c r="C18" s="603"/>
      <c r="D18" s="605">
        <v>33</v>
      </c>
      <c r="E18" s="603"/>
      <c r="F18" s="606"/>
    </row>
    <row r="19" spans="1:6" ht="12.75">
      <c r="A19" s="75" t="s">
        <v>882</v>
      </c>
      <c r="B19" s="76"/>
      <c r="C19" s="603">
        <v>84</v>
      </c>
      <c r="D19" s="605">
        <v>38.9</v>
      </c>
      <c r="E19" s="603"/>
      <c r="F19" s="606">
        <v>84</v>
      </c>
    </row>
    <row r="20" spans="1:6" ht="12.75">
      <c r="A20" s="75" t="s">
        <v>883</v>
      </c>
      <c r="B20" s="76"/>
      <c r="C20" s="603">
        <v>167</v>
      </c>
      <c r="D20" s="605">
        <v>43.07</v>
      </c>
      <c r="E20" s="603"/>
      <c r="F20" s="606">
        <v>167</v>
      </c>
    </row>
    <row r="21" spans="1:6" ht="12.75">
      <c r="A21" s="75" t="s">
        <v>884</v>
      </c>
      <c r="B21" s="76"/>
      <c r="C21" s="603">
        <v>160</v>
      </c>
      <c r="D21" s="605">
        <v>59</v>
      </c>
      <c r="E21" s="603"/>
      <c r="F21" s="606">
        <v>160</v>
      </c>
    </row>
    <row r="22" spans="1:6" ht="12.75">
      <c r="A22" s="75" t="s">
        <v>885</v>
      </c>
      <c r="B22" s="76"/>
      <c r="C22" s="603">
        <v>1037</v>
      </c>
      <c r="D22" s="605">
        <v>49.46</v>
      </c>
      <c r="E22" s="603"/>
      <c r="F22" s="606">
        <v>1037</v>
      </c>
    </row>
    <row r="23" spans="1:6" ht="12.75">
      <c r="A23" s="75" t="s">
        <v>886</v>
      </c>
      <c r="B23" s="76"/>
      <c r="C23" s="603">
        <v>100</v>
      </c>
      <c r="D23" s="605">
        <v>21.18</v>
      </c>
      <c r="E23" s="603"/>
      <c r="F23" s="606">
        <f>C23-E23</f>
        <v>100</v>
      </c>
    </row>
    <row r="24" spans="1:6" ht="12.75">
      <c r="A24" s="75" t="s">
        <v>887</v>
      </c>
      <c r="B24" s="76"/>
      <c r="C24" s="603">
        <v>24</v>
      </c>
      <c r="D24" s="605">
        <v>3.13</v>
      </c>
      <c r="E24" s="603"/>
      <c r="F24" s="606">
        <f>C24-E24</f>
        <v>24</v>
      </c>
    </row>
    <row r="25" spans="1:6" ht="12.75">
      <c r="A25" s="75" t="s">
        <v>888</v>
      </c>
      <c r="B25" s="76"/>
      <c r="C25" s="603">
        <v>4</v>
      </c>
      <c r="D25" s="605">
        <v>2.58</v>
      </c>
      <c r="E25" s="603"/>
      <c r="F25" s="606">
        <v>4</v>
      </c>
    </row>
    <row r="26" spans="1:6" ht="12.75">
      <c r="A26" s="75" t="s">
        <v>889</v>
      </c>
      <c r="B26" s="76"/>
      <c r="C26" s="603">
        <v>200</v>
      </c>
      <c r="D26" s="605">
        <v>20</v>
      </c>
      <c r="E26" s="603"/>
      <c r="F26" s="606">
        <v>200</v>
      </c>
    </row>
    <row r="27" spans="1:16" ht="12.75">
      <c r="A27" s="75" t="s">
        <v>890</v>
      </c>
      <c r="B27" s="76"/>
      <c r="C27" s="603">
        <v>63</v>
      </c>
      <c r="D27" s="605">
        <v>20</v>
      </c>
      <c r="E27" s="603"/>
      <c r="F27" s="606">
        <v>63</v>
      </c>
      <c r="G27" s="572"/>
      <c r="H27" s="572"/>
      <c r="I27" s="572"/>
      <c r="J27" s="572"/>
      <c r="K27" s="572"/>
      <c r="L27" s="572"/>
      <c r="M27" s="572"/>
      <c r="N27" s="572"/>
      <c r="O27" s="572"/>
      <c r="P27" s="572"/>
    </row>
    <row r="28" spans="1:6" ht="12.75">
      <c r="A28" s="75" t="s">
        <v>891</v>
      </c>
      <c r="B28" s="76"/>
      <c r="C28" s="603">
        <v>234</v>
      </c>
      <c r="D28" s="605"/>
      <c r="E28" s="603">
        <v>234</v>
      </c>
      <c r="F28" s="606"/>
    </row>
    <row r="29" spans="1:6" ht="13.5">
      <c r="A29" s="77" t="s">
        <v>892</v>
      </c>
      <c r="B29" s="76"/>
      <c r="C29" s="603">
        <f>C14+C15+C16+C17+C18+C19+C20+C21+C22+C23+C24+C25+C26+C27+C28</f>
        <v>2564</v>
      </c>
      <c r="D29" s="605"/>
      <c r="E29" s="603">
        <f>E17+E28</f>
        <v>404</v>
      </c>
      <c r="F29" s="606">
        <f>F14+F15+F16+F17+F18+F19+F20+F21+F22+F23+F24+F25+F26+F27+F28</f>
        <v>2160</v>
      </c>
    </row>
    <row r="30" spans="1:6" ht="13.5">
      <c r="A30" s="80" t="s">
        <v>893</v>
      </c>
      <c r="B30" s="78" t="s">
        <v>836</v>
      </c>
      <c r="C30" s="600">
        <f>C29</f>
        <v>2564</v>
      </c>
      <c r="D30" s="604"/>
      <c r="E30" s="600">
        <f>E29</f>
        <v>404</v>
      </c>
      <c r="F30" s="600">
        <f>F29</f>
        <v>2160</v>
      </c>
    </row>
    <row r="31" spans="1:6" ht="12.75">
      <c r="A31" s="73" t="s">
        <v>838</v>
      </c>
      <c r="B31" s="78" t="s">
        <v>837</v>
      </c>
      <c r="C31" s="269"/>
      <c r="D31" s="604"/>
      <c r="E31" s="602"/>
      <c r="F31" s="607"/>
    </row>
    <row r="32" spans="1:6" ht="12.75">
      <c r="A32" s="75" t="s">
        <v>831</v>
      </c>
      <c r="B32" s="78"/>
      <c r="C32" s="573"/>
      <c r="D32" s="604"/>
      <c r="E32" s="600"/>
      <c r="F32" s="600"/>
    </row>
    <row r="33" spans="1:6" ht="13.5">
      <c r="A33" s="77" t="s">
        <v>566</v>
      </c>
      <c r="B33" s="76"/>
      <c r="C33" s="603"/>
      <c r="D33" s="605"/>
      <c r="E33" s="603"/>
      <c r="F33" s="606">
        <f>C33-E33</f>
        <v>0</v>
      </c>
    </row>
    <row r="34" spans="1:6" ht="12.75">
      <c r="A34" s="75" t="s">
        <v>832</v>
      </c>
      <c r="B34" s="78" t="s">
        <v>839</v>
      </c>
      <c r="C34" s="602">
        <f>SUM(C33:C33)</f>
        <v>0</v>
      </c>
      <c r="D34" s="604"/>
      <c r="E34" s="602">
        <f>SUM(E33:E33)</f>
        <v>0</v>
      </c>
      <c r="F34" s="607">
        <f>SUM(F33:F33)</f>
        <v>0</v>
      </c>
    </row>
    <row r="35" spans="1:16" ht="14.25" customHeight="1">
      <c r="A35" s="77" t="s">
        <v>583</v>
      </c>
      <c r="B35" s="76"/>
      <c r="C35" s="603"/>
      <c r="D35" s="605"/>
      <c r="E35" s="603"/>
      <c r="F35" s="606">
        <f>C35-E35</f>
        <v>0</v>
      </c>
      <c r="G35" s="572"/>
      <c r="H35" s="572"/>
      <c r="I35" s="572"/>
      <c r="J35" s="572"/>
      <c r="K35" s="572"/>
      <c r="L35" s="572"/>
      <c r="M35" s="572"/>
      <c r="N35" s="572"/>
      <c r="O35" s="572"/>
      <c r="P35" s="572"/>
    </row>
    <row r="36" spans="1:16" ht="20.25" customHeight="1">
      <c r="A36" s="75" t="s">
        <v>833</v>
      </c>
      <c r="B36" s="78" t="s">
        <v>840</v>
      </c>
      <c r="C36" s="602">
        <f>SUM(C35:C35)</f>
        <v>0</v>
      </c>
      <c r="D36" s="604"/>
      <c r="E36" s="602">
        <f>SUM(E35:E35)</f>
        <v>0</v>
      </c>
      <c r="F36" s="607">
        <f>SUM(F35:F35)</f>
        <v>0</v>
      </c>
      <c r="G36" s="572"/>
      <c r="H36" s="572"/>
      <c r="I36" s="572"/>
      <c r="J36" s="572"/>
      <c r="K36" s="572"/>
      <c r="L36" s="572"/>
      <c r="M36" s="572"/>
      <c r="N36" s="572"/>
      <c r="O36" s="572"/>
      <c r="P36" s="572"/>
    </row>
    <row r="37" spans="1:6" ht="15" customHeight="1">
      <c r="A37" s="77" t="s">
        <v>603</v>
      </c>
      <c r="B37" s="76"/>
      <c r="C37" s="603"/>
      <c r="D37" s="605"/>
      <c r="E37" s="603"/>
      <c r="F37" s="606">
        <f>C37-E37</f>
        <v>0</v>
      </c>
    </row>
    <row r="38" spans="1:6" ht="12.75">
      <c r="A38" s="75" t="s">
        <v>834</v>
      </c>
      <c r="B38" s="78" t="s">
        <v>841</v>
      </c>
      <c r="C38" s="600">
        <f>SUM(C37:C37)</f>
        <v>0</v>
      </c>
      <c r="D38" s="604"/>
      <c r="E38" s="602">
        <f>SUM(E37:E37)</f>
        <v>0</v>
      </c>
      <c r="F38" s="607">
        <f>SUM(F37:F37)</f>
        <v>0</v>
      </c>
    </row>
    <row r="39" spans="1:16" ht="15" customHeight="1">
      <c r="A39" s="77" t="s">
        <v>835</v>
      </c>
      <c r="B39" s="76"/>
      <c r="C39" s="603"/>
      <c r="D39" s="605"/>
      <c r="E39" s="603"/>
      <c r="F39" s="606">
        <f>C39-E39</f>
        <v>0</v>
      </c>
      <c r="G39" s="572"/>
      <c r="H39" s="572"/>
      <c r="I39" s="572"/>
      <c r="J39" s="572"/>
      <c r="K39" s="572"/>
      <c r="L39" s="572"/>
      <c r="M39" s="572"/>
      <c r="N39" s="572"/>
      <c r="O39" s="572"/>
      <c r="P39" s="572"/>
    </row>
    <row r="40" spans="1:6" ht="13.5">
      <c r="A40" s="80" t="s">
        <v>843</v>
      </c>
      <c r="B40" s="78" t="s">
        <v>842</v>
      </c>
      <c r="C40" s="602">
        <f>SUM(C39:C39)</f>
        <v>0</v>
      </c>
      <c r="D40" s="604"/>
      <c r="E40" s="602">
        <f>SUM(E39:E39)</f>
        <v>0</v>
      </c>
      <c r="F40" s="607">
        <f>SUM(F39:F39)</f>
        <v>0</v>
      </c>
    </row>
    <row r="41" spans="1:16" ht="11.25" customHeight="1">
      <c r="A41" s="81"/>
      <c r="B41" s="78" t="s">
        <v>844</v>
      </c>
      <c r="C41" s="602">
        <f>C40+C38+C36+C34</f>
        <v>0</v>
      </c>
      <c r="D41" s="604"/>
      <c r="E41" s="602">
        <f>E40+E38+E36+E34</f>
        <v>0</v>
      </c>
      <c r="F41" s="607">
        <f>F40+F38+F36+F34</f>
        <v>0</v>
      </c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2" spans="1:6" ht="12.75">
      <c r="A42" s="84" t="s">
        <v>907</v>
      </c>
      <c r="B42" s="82"/>
      <c r="C42" s="83"/>
      <c r="D42" s="83"/>
      <c r="E42" s="83"/>
      <c r="F42" s="608"/>
    </row>
    <row r="43" spans="1:16" ht="15.75" customHeight="1">
      <c r="A43" s="86"/>
      <c r="B43" s="85"/>
      <c r="C43" s="84" t="s">
        <v>845</v>
      </c>
      <c r="D43" s="86"/>
      <c r="E43" s="84" t="s">
        <v>846</v>
      </c>
      <c r="F43" s="601"/>
      <c r="G43" s="572"/>
      <c r="H43" s="572"/>
      <c r="I43" s="572"/>
      <c r="J43" s="572"/>
      <c r="K43" s="572"/>
      <c r="L43" s="572"/>
      <c r="M43" s="572"/>
      <c r="N43" s="572"/>
      <c r="O43" s="572"/>
      <c r="P43" s="572"/>
    </row>
    <row r="44" spans="1:6" ht="12.75">
      <c r="A44" s="86"/>
      <c r="B44" s="87"/>
      <c r="C44" s="86" t="s">
        <v>876</v>
      </c>
      <c r="D44" s="86" t="s">
        <v>851</v>
      </c>
      <c r="E44" s="86" t="s">
        <v>894</v>
      </c>
      <c r="F44" s="601"/>
    </row>
    <row r="45" spans="1:16" ht="17.25" customHeight="1">
      <c r="A45" s="81"/>
      <c r="B45" s="609"/>
      <c r="C45" s="608"/>
      <c r="D45" s="610"/>
      <c r="E45" s="608"/>
      <c r="F45" s="611"/>
      <c r="G45" s="572"/>
      <c r="H45" s="572"/>
      <c r="I45" s="572"/>
      <c r="J45" s="572"/>
      <c r="K45" s="572"/>
      <c r="L45" s="572"/>
      <c r="M45" s="572"/>
      <c r="N45" s="572"/>
      <c r="O45" s="572"/>
      <c r="P45" s="572"/>
    </row>
    <row r="46" spans="1:16" ht="19.5" customHeight="1">
      <c r="A46" s="84"/>
      <c r="B46" s="82"/>
      <c r="C46" s="83"/>
      <c r="D46" s="83"/>
      <c r="E46" s="83"/>
      <c r="F46" s="608"/>
      <c r="G46" s="572"/>
      <c r="H46" s="572"/>
      <c r="I46" s="572"/>
      <c r="J46" s="572"/>
      <c r="K46" s="572"/>
      <c r="L46" s="572"/>
      <c r="M46" s="572"/>
      <c r="N46" s="572"/>
      <c r="O46" s="572"/>
      <c r="P46" s="572"/>
    </row>
    <row r="47" spans="1:6" ht="19.5" customHeight="1">
      <c r="A47" s="86"/>
      <c r="B47" s="85"/>
      <c r="C47" s="84"/>
      <c r="D47" s="86"/>
      <c r="E47" s="84"/>
      <c r="F47" s="601"/>
    </row>
    <row r="48" spans="1:6" ht="12.75">
      <c r="A48" s="86"/>
      <c r="B48" s="87"/>
      <c r="C48" s="86"/>
      <c r="D48" s="86"/>
      <c r="E48" s="86"/>
      <c r="F48" s="601"/>
    </row>
    <row r="49" spans="2:6" ht="12.75">
      <c r="B49" s="87"/>
      <c r="C49" s="86"/>
      <c r="D49" s="86"/>
      <c r="E49" s="86"/>
      <c r="F49" s="86"/>
    </row>
    <row r="50" spans="3:5" ht="12.75">
      <c r="C50" s="86"/>
      <c r="E50" s="86"/>
    </row>
    <row r="53" ht="12.75">
      <c r="A53" s="58" t="s">
        <v>158</v>
      </c>
    </row>
    <row r="54" ht="12.75">
      <c r="C54" s="58" t="s">
        <v>158</v>
      </c>
    </row>
    <row r="59" ht="12.75">
      <c r="C59" s="58" t="s">
        <v>158</v>
      </c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F39 C33:F33 C35:F35 C37:F37 C15:F29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2012-11-20T10:04:16Z</cp:lastPrinted>
  <dcterms:created xsi:type="dcterms:W3CDTF">2000-06-29T12:02:40Z</dcterms:created>
  <dcterms:modified xsi:type="dcterms:W3CDTF">2012-11-28T11:13:23Z</dcterms:modified>
  <cp:category/>
  <cp:version/>
  <cp:contentType/>
  <cp:contentStatus/>
</cp:coreProperties>
</file>