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<sst xmlns="http://schemas.openxmlformats.org/spreadsheetml/2006/main" count="1096" uniqueCount="903">
  <si>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</si>
  <si>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</si>
  <si>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</si>
  <si>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</si>
  <si>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</si>
  <si>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</si>
  <si>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</si>
  <si>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</si>
  <si>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</si>
  <si>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</si>
  <si>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</si>
  <si>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</si>
  <si>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</si>
  <si>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</si>
  <si>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</si>
  <si>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</si>
  <si>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</si>
  <si>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</si>
  <si>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</si>
  <si>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</si>
  <si>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</si>
  <si>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</si>
  <si>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</si>
  <si>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</si>
  <si>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</si>
  <si>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</si>
  <si>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</si>
  <si>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</si>
  <si>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</si>
  <si>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</si>
  <si>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</si>
  <si>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</si>
  <si>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</si>
  <si>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</si>
  <si>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</si>
  <si>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</si>
  <si>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</si>
  <si>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</si>
  <si>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</si>
  <si>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</si>
  <si>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</si>
  <si>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</si>
  <si>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</si>
  <si>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</si>
  <si>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</si>
  <si>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</si>
  <si>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</si>
  <si>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</si>
  <si>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</si>
  <si>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</si>
  <si>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</si>
  <si>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</si>
  <si>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</si>
  <si>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</si>
  <si>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</si>
  <si>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</si>
  <si>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</si>
  <si>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</si>
  <si>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</si>
  <si>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</si>
  <si>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</si>
  <si>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</si>
  <si>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</si>
  <si>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</si>
  <si>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</si>
  <si>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</si>
  <si>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</si>
  <si>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</si>
  <si>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</si>
  <si>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</si>
  <si>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</si>
  <si>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</si>
  <si>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</si>
  <si>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</si>
  <si>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</si>
  <si>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</si>
  <si>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</si>
  <si>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</si>
  <si>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</si>
  <si>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</si>
  <si>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</si>
  <si>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</si>
  <si>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</si>
  <si>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</si>
  <si>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</si>
  <si>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</si>
  <si>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</si>
  <si>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</si>
  <si>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</si>
  <si>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</si>
  <si>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</si>
  <si>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</si>
  <si>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</si>
  <si>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</si>
  <si>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</si>
  <si>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</si>
  <si>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</si>
  <si>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</si>
  <si>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</si>
  <si>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</si>
  <si>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</si>
  <si>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</si>
  <si>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</si>
  <si>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</si>
  <si>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</si>
  <si>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</si>
  <si>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</si>
  <si>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</si>
  <si>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</si>
  <si>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</si>
  <si>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</si>
  <si>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</si>
  <si>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</si>
  <si>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</si>
  <si>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</si>
  <si>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</si>
  <si>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</si>
  <si>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</si>
  <si>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</si>
  <si>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</si>
  <si>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</si>
  <si>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</si>
  <si>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</si>
  <si>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</si>
  <si>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</si>
  <si>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</si>
  <si>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</si>
  <si>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</si>
  <si>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</si>
  <si>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</si>
  <si>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</si>
  <si>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</si>
  <si>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</si>
  <si>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</si>
  <si>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</si>
  <si>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</si>
  <si>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</si>
  <si>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</si>
  <si>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</si>
  <si>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</si>
  <si>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</si>
  <si>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</si>
  <si>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</si>
  <si>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</si>
  <si>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</si>
  <si>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</si>
  <si>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</si>
  <si>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</si>
  <si>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</si>
  <si>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</si>
  <si>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</si>
  <si>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</si>
  <si>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</si>
  <si>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</si>
  <si>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</si>
  <si>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</si>
  <si>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</si>
  <si>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</si>
  <si>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</si>
  <si>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</si>
  <si>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</si>
  <si>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</si>
  <si>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</si>
  <si>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</si>
  <si>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</si>
  <si>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</si>
  <si>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</si>
  <si>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</si>
  <si>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</si>
  <si>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</si>
  <si>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</si>
  <si>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</si>
  <si>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</si>
  <si>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</si>
  <si>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</si>
  <si>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</si>
  <si>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</si>
  <si>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</si>
  <si>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</si>
  <si>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</si>
  <si>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</si>
  <si>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</si>
  <si>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</si>
  <si>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</si>
  <si>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</si>
  <si>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</si>
  <si>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</si>
  <si>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</si>
  <si>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</si>
  <si>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</si>
  <si>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</si>
  <si>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</si>
  <si>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</si>
  <si>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</si>
  <si>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</si>
  <si>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</si>
  <si>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</si>
  <si>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</si>
  <si>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</si>
  <si>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</si>
  <si>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</si>
  <si>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</si>
  <si>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</si>
  <si>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</si>
  <si>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</si>
  <si>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</si>
  <si>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</si>
  <si>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</si>
  <si>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</si>
  <si>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</si>
  <si>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</si>
  <si>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</si>
  <si>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</si>
  <si>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</si>
  <si>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</si>
  <si>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</si>
  <si>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</si>
  <si>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</si>
  <si>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</si>
  <si>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</si>
  <si>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</si>
  <si>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</si>
  <si>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</si>
  <si>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</si>
  <si>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</si>
  <si>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</si>
  <si>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</si>
  <si>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</si>
  <si>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</si>
  <si>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</si>
  <si>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</si>
  <si>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</si>
  <si>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</si>
  <si>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</si>
  <si>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</si>
  <si>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</si>
  <si>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</si>
  <si>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</si>
  <si>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</si>
  <si>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</si>
  <si>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</si>
  <si>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</si>
  <si>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</si>
  <si>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</si>
  <si>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</si>
  <si>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</si>
  <si>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</si>
  <si>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</si>
  <si>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</si>
  <si>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</si>
  <si>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</si>
  <si>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</si>
  <si>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</si>
  <si>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</si>
  <si>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</si>
  <si>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</si>
  <si>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</si>
  <si>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</si>
  <si>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</si>
  <si>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</si>
  <si>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</si>
  <si>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</si>
  <si>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</si>
  <si>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</si>
  <si>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</si>
  <si>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</si>
  <si>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</si>
  <si>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</si>
  <si>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</si>
  <si>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</si>
  <si>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</si>
  <si>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</si>
  <si>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</si>
  <si>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</si>
  <si>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</si>
  <si>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</si>
  <si>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</si>
  <si>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</si>
  <si>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</si>
  <si>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</si>
  <si>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</si>
  <si>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</si>
  <si>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</si>
  <si>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</si>
  <si>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</si>
  <si>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</si>
  <si>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</si>
  <si>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</si>
  <si>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</si>
  <si>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</si>
  <si>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</si>
  <si>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</si>
  <si>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</si>
  <si>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</si>
  <si>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</si>
  <si>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</si>
  <si>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</si>
  <si>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</si>
  <si>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</si>
  <si>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</si>
  <si>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</si>
  <si>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</si>
  <si>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</si>
  <si>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</si>
  <si>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</si>
  <si>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</si>
  <si>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</si>
  <si>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</si>
  <si>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</si>
  <si>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</si>
  <si>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</si>
  <si>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</si>
  <si>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</si>
  <si>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</si>
  <si>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</si>
  <si>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</si>
  <si>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</si>
  <si>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</si>
  <si>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</si>
  <si>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</si>
  <si>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</si>
  <si>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</si>
  <si>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</si>
  <si>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</si>
  <si>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</si>
  <si>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</si>
  <si>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</si>
  <si>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</si>
  <si>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</si>
  <si>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</si>
  <si>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</si>
  <si>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</si>
  <si>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</si>
  <si>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</si>
  <si>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</si>
  <si>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</si>
  <si>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</si>
  <si>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</si>
  <si>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</si>
  <si>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</si>
  <si>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</si>
  <si>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</si>
  <si>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</si>
  <si>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</si>
  <si>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</si>
  <si>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</si>
  <si>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</si>
  <si>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</si>
  <si>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</si>
  <si>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</si>
  <si>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</si>
  <si>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</si>
  <si>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</si>
  <si>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</si>
  <si>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</si>
  <si>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</si>
  <si>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</si>
  <si>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</si>
  <si>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</si>
  <si>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</si>
  <si>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</si>
  <si>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</si>
  <si>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</si>
  <si>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</si>
  <si>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</si>
  <si>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</si>
  <si>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</si>
  <si>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</si>
  <si>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</si>
  <si>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</si>
  <si>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</si>
  <si>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</si>
  <si>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</si>
  <si>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</si>
  <si>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</si>
  <si>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</si>
  <si>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</si>
  <si>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</si>
  <si>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</si>
  <si>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</si>
  <si>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</si>
  <si>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</si>
  <si>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</si>
  <si>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</si>
  <si>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</si>
  <si>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</si>
  <si>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</si>
  <si>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</si>
  <si>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</si>
  <si>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</si>
  <si>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</si>
  <si>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</si>
  <si>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</si>
  <si>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</si>
  <si>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</si>
  <si>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</si>
  <si>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</si>
  <si>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</si>
  <si>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</si>
  <si>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</si>
  <si>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</si>
  <si>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</si>
  <si>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</si>
  <si>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</si>
  <si>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</si>
  <si>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</si>
  <si>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</si>
  <si>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</si>
  <si>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</si>
  <si>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</si>
  <si>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</si>
  <si>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</si>
  <si>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</si>
  <si>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</si>
  <si>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</si>
  <si>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</si>
  <si>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</si>
  <si>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</si>
  <si>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</si>
  <si>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</si>
  <si>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</si>
  <si>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</si>
  <si>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</si>
  <si>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</si>
  <si>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</si>
  <si>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</si>
  <si>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</si>
  <si>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</si>
  <si>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</si>
  <si>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</si>
  <si>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</si>
  <si>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</si>
  <si>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</si>
  <si>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</si>
  <si>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</si>
  <si>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</si>
  <si>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</si>
  <si>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</si>
  <si>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</si>
  <si>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</si>
  <si>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</si>
  <si>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</si>
  <si>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</si>
  <si>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</si>
  <si>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</si>
  <si>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</si>
  <si>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</si>
  <si>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</si>
  <si>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</si>
  <si>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</si>
  <si>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</si>
  <si>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</si>
  <si>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</si>
  <si>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</si>
  <si>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</si>
  <si>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</si>
  <si>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</si>
  <si>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</si>
  <si>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</si>
  <si>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</si>
  <si>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</si>
  <si>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</si>
  <si>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</si>
  <si>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</si>
  <si>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</si>
  <si>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</si>
  <si>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</si>
  <si>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</si>
  <si>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</si>
  <si>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</si>
  <si>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</si>
  <si>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</si>
  <si>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</si>
  <si>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</si>
  <si>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</si>
  <si>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</si>
  <si>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</si>
  <si>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</si>
  <si>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</si>
  <si>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</si>
  <si>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</si>
  <si>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</si>
  <si>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</si>
  <si>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</si>
  <si>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</si>
  <si>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</si>
  <si>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</si>
  <si>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</si>
  <si>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</si>
  <si>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</si>
  <si>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</si>
  <si>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</si>
  <si>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</si>
  <si>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</si>
  <si>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</si>
  <si>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</si>
  <si>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</si>
  <si>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</si>
  <si>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</si>
  <si>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</si>
  <si>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</si>
  <si>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</si>
  <si>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</si>
  <si>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</si>
  <si>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</si>
  <si>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</si>
  <si>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</si>
  <si>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</si>
  <si>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</si>
  <si>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</si>
  <si>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</si>
  <si>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</si>
  <si>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</si>
  <si>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</si>
  <si>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</si>
  <si>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</si>
  <si>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</si>
  <si>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</si>
  <si>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</si>
  <si>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</si>
  <si>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</si>
  <si>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</si>
  <si>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</si>
  <si>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</si>
  <si>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</si>
  <si>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</si>
  <si>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</si>
  <si>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</si>
  <si>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</si>
  <si>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</si>
  <si>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</si>
  <si>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</si>
  <si>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</si>
  <si>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</si>
  <si>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</si>
  <si>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</si>
  <si>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</si>
  <si>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</si>
  <si>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</si>
  <si>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</si>
  <si>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</si>
  <si>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</si>
  <si>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</si>
  <si>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</si>
  <si>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</si>
  <si>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</si>
  <si>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</si>
  <si>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</si>
  <si>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</si>
  <si>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</si>
  <si>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</si>
  <si>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</si>
  <si>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</si>
  <si>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</si>
  <si>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</si>
  <si>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</si>
  <si>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</si>
  <si>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</si>
  <si>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</si>
  <si>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</si>
  <si>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</si>
  <si>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</si>
  <si>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</si>
  <si>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</si>
  <si>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</si>
  <si>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</si>
  <si>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</si>
  <si>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</si>
  <si>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</si>
  <si>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</si>
  <si>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</si>
  <si>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</si>
  <si>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</si>
  <si>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</si>
  <si>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</si>
  <si>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</si>
  <si>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</si>
  <si>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</si>
  <si>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</si>
  <si>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</si>
  <si>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</si>
  <si>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</si>
  <si>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</si>
  <si>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</si>
  <si>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</si>
  <si>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</si>
  <si>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</si>
  <si>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</si>
  <si>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</si>
  <si>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</si>
  <si>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</si>
  <si>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</si>
  <si>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</si>
  <si>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</si>
  <si>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</si>
  <si>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</si>
  <si>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</si>
  <si>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</si>
  <si>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</si>
  <si>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</si>
  <si>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</si>
  <si>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</si>
  <si>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</si>
  <si>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</si>
  <si>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</si>
  <si>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</si>
  <si>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</si>
  <si>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</si>
  <si>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</si>
  <si>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</si>
  <si>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</si>
  <si>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</si>
  <si>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</si>
  <si>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</si>
  <si>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</si>
  <si>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</si>
  <si>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</si>
  <si>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</si>
  <si>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</si>
  <si>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</si>
  <si>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</si>
  <si>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</si>
  <si>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</si>
  <si>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</si>
  <si>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</si>
  <si>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</si>
  <si>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</si>
  <si>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</si>
  <si>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</si>
  <si>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</si>
  <si>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</si>
  <si>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</si>
  <si>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</si>
  <si>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</si>
  <si>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</si>
  <si>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</si>
  <si>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</si>
  <si>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</si>
  <si>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</si>
  <si>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</si>
  <si>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</si>
  <si>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</si>
  <si>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</si>
  <si>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</si>
  <si>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</si>
  <si>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</si>
  <si>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</si>
  <si>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</si>
  <si>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</si>
  <si>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</si>
  <si>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</si>
  <si>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</si>
  <si>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</si>
  <si>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</si>
  <si>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</si>
  <si>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</si>
  <si>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</si>
  <si>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</si>
  <si>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</si>
  <si>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</si>
  <si>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</si>
  <si>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</si>
  <si>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</si>
  <si>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</si>
  <si>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</si>
  <si>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</si>
  <si>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</si>
  <si>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</si>
  <si>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</si>
  <si>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</si>
  <si>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</si>
  <si>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</si>
  <si>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</si>
  <si>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</si>
  <si>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</si>
  <si>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</si>
  <si>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</si>
  <si>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</si>
  <si>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</si>
  <si>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</si>
  <si>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</si>
  <si>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</si>
  <si>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</si>
  <si>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</si>
  <si>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</si>
  <si>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</si>
  <si>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</si>
  <si>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</si>
  <si>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</si>
  <si>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</si>
  <si>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</si>
  <si>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</si>
  <si>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</si>
  <si>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</si>
  <si>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</si>
  <si>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</si>
  <si>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</si>
  <si>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</si>
  <si>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</si>
  <si>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</si>
  <si>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</si>
  <si>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</si>
  <si>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</si>
  <si>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</si>
  <si>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</si>
  <si>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</si>
  <si>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</si>
  <si>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</si>
  <si>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</si>
  <si>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</si>
  <si>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</si>
  <si>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</si>
  <si>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</si>
  <si>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</si>
  <si>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</si>
  <si>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</si>
  <si>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</si>
  <si>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</si>
  <si>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</si>
  <si>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</si>
  <si>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</si>
  <si>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</si>
  <si>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</si>
  <si>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</si>
  <si>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</si>
  <si>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</si>
  <si>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</si>
  <si>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</si>
  <si>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</si>
  <si>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</si>
  <si>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</si>
  <si>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</si>
  <si>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</si>
  <si>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</si>
  <si>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</si>
  <si>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</si>
  <si>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</si>
  <si>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</si>
  <si>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</si>
  <si>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</si>
  <si>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</si>
  <si>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</si>
  <si>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</si>
  <si>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</si>
  <si>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</si>
  <si>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</si>
  <si>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</si>
  <si>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</si>
  <si>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</si>
  <si>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</si>
  <si>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</si>
  <si>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</si>
  <si>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</si>
  <si>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</si>
  <si>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</si>
  <si>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</si>
  <si>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</si>
  <si>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</si>
  <si>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</si>
  <si>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</si>
  <si>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</si>
  <si>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</si>
  <si>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</si>
  <si>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</si>
  <si>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</si>
  <si>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</si>
  <si>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</si>
  <si>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</si>
  <si>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</si>
  <si>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</si>
  <si>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</si>
  <si>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</si>
  <si>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</si>
  <si>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</si>
  <si>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</si>
  <si>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</si>
  <si>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</si>
  <si>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</si>
  <si>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</si>
  <si>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</si>
  <si>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</si>
  <si>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</si>
  <si>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</si>
  <si>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</si>
  <si>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</si>
  <si>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</si>
  <si>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</si>
  <si>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</si>
  <si>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</si>
  <si>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</si>
  <si>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</si>
  <si>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</si>
  <si>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</si>
  <si>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</si>
  <si>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</si>
  <si>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</si>
  <si>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</si>
  <si>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</si>
  <si>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</si>
  <si>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</si>
  <si>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</si>
  <si>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</si>
  <si>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</si>
  <si>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</si>
  <si>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</si>
  <si>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</si>
  <si>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</si>
  <si>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</si>
  <si>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</si>
  <si>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</si>
  <si>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</si>
  <si>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</si>
  <si>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</si>
  <si>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</si>
  <si>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</si>
  <si>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</si>
  <si>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</si>
  <si>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</si>
  <si>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</si>
  <si>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</si>
  <si>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</si>
  <si>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</si>
  <si>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</si>
  <si>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</si>
  <si>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</si>
  <si>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</si>
  <si>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</si>
  <si>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</si>
  <si>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</si>
  <si>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</si>
  <si>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</si>
  <si>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</si>
  <si>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</si>
  <si>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</si>
  <si>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</si>
  <si>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</si>
  <si>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</si>
  <si>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</si>
  <si>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</si>
  <si>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</si>
  <si>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</si>
  <si>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</si>
  <si>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</si>
  <si>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</si>
  <si>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</si>
  <si>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</si>
  <si>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</si>
  <si>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</si>
  <si>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</si>
  <si>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</si>
  <si>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</si>
  <si>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</si>
  <si>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</si>
  <si>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</si>
  <si>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</si>
  <si>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</si>
  <si>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</si>
  <si>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</si>
  <si>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</si>
  <si>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</si>
  <si>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</si>
  <si>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</si>
  <si>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</si>
  <si>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</si>
  <si>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</si>
  <si>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</si>
  <si>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</si>
  <si>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</si>
  <si>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</si>
  <si>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</si>
  <si>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</si>
  <si>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</si>
  <si>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</si>
  <si>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</si>
  <si>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</si>
  <si>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</si>
  <si>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</si>
  <si>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</si>
  <si>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</si>
  <si>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</si>
  <si>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</si>
  <si>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</si>
  <si>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</si>
  <si>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</si>
  <si>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</si>
  <si>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</si>
  <si>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</si>
  <si>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</si>
  <si>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</si>
  <si>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</si>
  <si>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</si>
  <si>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</si>
  <si>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</si>
  <si>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</si>
  <si>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</si>
  <si>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>СПРАВКА ЗА ВЗЕМАНИЯТА, ЗАДЪЛЖЕНИЯТА И ПРОВИЗИИТЕ КЪМ 31.12.2011 ГОДИНА</t>
  </si>
  <si>
    <t xml:space="preserve">30.06.2012Г. </t>
  </si>
  <si>
    <t>17.07.2012г.</t>
  </si>
  <si>
    <t xml:space="preserve">Дата на съставяне: 17.7.2012г.                                  </t>
  </si>
  <si>
    <t xml:space="preserve">Дата  на съставяне: 17.07.2012г.                                                                                                                                </t>
  </si>
  <si>
    <t xml:space="preserve">Дата на съставяне: 17.07.2012г.                         </t>
  </si>
  <si>
    <t>Дата на съставяне: 17.07.2012г.</t>
  </si>
  <si>
    <t>Дата на ъставяне: 17.07.2012г.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</si>
</sst>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7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21" fillId="0" borderId="0" xfId="0" applyFont="1" applyAlignment="1">
      <alignment/>
    </xf>
    <xf numFmtId="0" fontId="21" fillId="0" borderId="39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42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22" fillId="0" borderId="0" xfId="56" applyFont="1" applyBorder="1" applyAlignment="1" applyProtection="1">
      <alignment horizontal="left" vertical="center" wrapText="1"/>
      <protection locked="0"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G70" sqref="G7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461">
        <v>175130852</v>
      </c>
    </row>
    <row r="4" spans="1:8" ht="15">
      <c r="A4" s="581" t="s">
        <v>893</v>
      </c>
      <c r="B4" s="587"/>
      <c r="C4" s="587"/>
      <c r="D4" s="587"/>
      <c r="E4" s="504" t="s">
        <v>158</v>
      </c>
      <c r="F4" s="583" t="s">
        <v>3</v>
      </c>
      <c r="G4" s="584"/>
      <c r="H4" s="461" t="s">
        <v>158</v>
      </c>
    </row>
    <row r="5" spans="1:8" ht="15">
      <c r="A5" s="581" t="s">
        <v>4</v>
      </c>
      <c r="B5" s="582"/>
      <c r="C5" s="582"/>
      <c r="D5" s="582"/>
      <c r="E5" s="505" t="s">
        <v>896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61095</v>
      </c>
      <c r="D11" s="151">
        <v>61095</v>
      </c>
      <c r="E11" s="237" t="s">
        <v>21</v>
      </c>
      <c r="F11" s="242" t="s">
        <v>22</v>
      </c>
      <c r="G11" s="152">
        <v>14867</v>
      </c>
      <c r="H11" s="152">
        <v>14867</v>
      </c>
    </row>
    <row r="12" spans="1:8" ht="15">
      <c r="A12" s="235" t="s">
        <v>23</v>
      </c>
      <c r="B12" s="241" t="s">
        <v>24</v>
      </c>
      <c r="C12" s="151">
        <v>262</v>
      </c>
      <c r="D12" s="151">
        <v>265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2</v>
      </c>
      <c r="D13" s="151">
        <v>4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</v>
      </c>
      <c r="D15" s="151">
        <v>4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v>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76019</v>
      </c>
      <c r="D17" s="151">
        <v>63043</v>
      </c>
      <c r="E17" s="243" t="s">
        <v>45</v>
      </c>
      <c r="F17" s="245" t="s">
        <v>46</v>
      </c>
      <c r="G17" s="154">
        <f>G11+G14+G15+G16</f>
        <v>14867</v>
      </c>
      <c r="H17" s="154">
        <f>H11+H14+H15+H16</f>
        <v>14867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137382</v>
      </c>
      <c r="D19" s="155">
        <f>SUM(D11:D18)</f>
        <v>124419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>
        <v>6635</v>
      </c>
      <c r="E20" s="237" t="s">
        <v>56</v>
      </c>
      <c r="F20" s="242" t="s">
        <v>57</v>
      </c>
      <c r="G20" s="158">
        <v>5663</v>
      </c>
      <c r="H20" s="158">
        <v>5663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</v>
      </c>
      <c r="D24" s="151">
        <v>3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11674</v>
      </c>
      <c r="H25" s="154">
        <f>H19+H20+H21</f>
        <v>11674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4</v>
      </c>
      <c r="D27" s="155">
        <f>SUM(D23:D26)</f>
        <v>3</v>
      </c>
      <c r="E27" s="253" t="s">
        <v>82</v>
      </c>
      <c r="F27" s="242" t="s">
        <v>83</v>
      </c>
      <c r="G27" s="154">
        <f>SUM(G28:G30)</f>
        <v>-32379</v>
      </c>
      <c r="H27" s="154">
        <f>SUM(H28:H30)</f>
        <v>-27873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-32379</v>
      </c>
      <c r="H29" s="316">
        <v>-27873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8423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-4506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-23956</v>
      </c>
      <c r="H33" s="154">
        <f>H27+H31+H32</f>
        <v>-32379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2585</v>
      </c>
      <c r="H36" s="154">
        <f>H25+H17+H33</f>
        <v>-5838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29613</v>
      </c>
      <c r="H44" s="152">
        <v>12957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29337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58950</v>
      </c>
      <c r="H49" s="154">
        <f>SUM(H43:H48)</f>
        <v>55985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137386</v>
      </c>
      <c r="D55" s="155">
        <f>D19+D20+D21+D27+D32+D45+D51+D53+D54</f>
        <v>131057</v>
      </c>
      <c r="E55" s="237" t="s">
        <v>171</v>
      </c>
      <c r="F55" s="261" t="s">
        <v>172</v>
      </c>
      <c r="G55" s="154">
        <f>G49+G51+G52+G53+G54</f>
        <v>58950</v>
      </c>
      <c r="H55" s="154">
        <f>H49+H51+H52+H53+H54</f>
        <v>55985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1176</v>
      </c>
      <c r="D58" s="151">
        <v>474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724</v>
      </c>
      <c r="H60" s="152">
        <v>2426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80548</v>
      </c>
      <c r="H61" s="154">
        <f>SUM(H62:H68)</f>
        <v>84217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1176</v>
      </c>
      <c r="D64" s="155">
        <f>SUM(D58:D63)</f>
        <v>474</v>
      </c>
      <c r="E64" s="237" t="s">
        <v>199</v>
      </c>
      <c r="F64" s="242" t="s">
        <v>200</v>
      </c>
      <c r="G64" s="152">
        <v>2387</v>
      </c>
      <c r="H64" s="152">
        <v>686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77849</v>
      </c>
      <c r="H65" s="152">
        <v>83523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>
        <v>2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32</v>
      </c>
      <c r="D68" s="151">
        <v>40</v>
      </c>
      <c r="E68" s="237" t="s">
        <v>212</v>
      </c>
      <c r="F68" s="242" t="s">
        <v>213</v>
      </c>
      <c r="G68" s="152">
        <v>312</v>
      </c>
      <c r="H68" s="152">
        <v>6</v>
      </c>
    </row>
    <row r="69" spans="1:8" ht="15">
      <c r="A69" s="235" t="s">
        <v>214</v>
      </c>
      <c r="B69" s="241" t="s">
        <v>215</v>
      </c>
      <c r="C69" s="151">
        <v>2930</v>
      </c>
      <c r="D69" s="151">
        <v>4325</v>
      </c>
      <c r="E69" s="251" t="s">
        <v>77</v>
      </c>
      <c r="F69" s="242" t="s">
        <v>216</v>
      </c>
      <c r="G69" s="152">
        <v>4</v>
      </c>
      <c r="H69" s="152">
        <v>4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81276</v>
      </c>
      <c r="H71" s="161">
        <f>H59+H60+H61+H69+H70</f>
        <v>86647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621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122</v>
      </c>
      <c r="D74" s="151">
        <v>112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3084</v>
      </c>
      <c r="D75" s="155">
        <f>SUM(D67:D74)</f>
        <v>5098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81276</v>
      </c>
      <c r="H79" s="162">
        <f>H71+H74+H75+H76</f>
        <v>86647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1147</v>
      </c>
      <c r="D88" s="151">
        <v>148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1165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5425</v>
      </c>
      <c r="D93" s="155">
        <f>D64+D75+D84+D91+D92</f>
        <v>5737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142811</v>
      </c>
      <c r="D94" s="164">
        <f>D93+D55</f>
        <v>136794</v>
      </c>
      <c r="E94" s="449" t="s">
        <v>269</v>
      </c>
      <c r="F94" s="289" t="s">
        <v>270</v>
      </c>
      <c r="G94" s="165">
        <f>G36+G39+G55+G79</f>
        <v>142811</v>
      </c>
      <c r="H94" s="165">
        <f>H36+H39+H55+H79</f>
        <v>136794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/>
      <c r="B98" s="432"/>
      <c r="C98" s="585" t="s">
        <v>272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855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H20" sqref="H20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30.06.2012Г.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38</v>
      </c>
      <c r="D9" s="46">
        <v>16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661</v>
      </c>
      <c r="D10" s="46">
        <v>917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9</v>
      </c>
      <c r="D11" s="46">
        <v>12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41</v>
      </c>
      <c r="D12" s="46">
        <v>40</v>
      </c>
      <c r="E12" s="300" t="s">
        <v>77</v>
      </c>
      <c r="F12" s="549" t="s">
        <v>296</v>
      </c>
      <c r="G12" s="550">
        <v>17434</v>
      </c>
      <c r="H12" s="550">
        <v>16</v>
      </c>
    </row>
    <row r="13" spans="1:18" ht="12">
      <c r="A13" s="298" t="s">
        <v>297</v>
      </c>
      <c r="B13" s="299" t="s">
        <v>298</v>
      </c>
      <c r="C13" s="46">
        <v>5</v>
      </c>
      <c r="D13" s="46">
        <v>6</v>
      </c>
      <c r="E13" s="301" t="s">
        <v>50</v>
      </c>
      <c r="F13" s="551" t="s">
        <v>299</v>
      </c>
      <c r="G13" s="548">
        <f>SUM(G9:G12)</f>
        <v>17434</v>
      </c>
      <c r="H13" s="548">
        <f>SUM(H9:H12)</f>
        <v>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7969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213</v>
      </c>
      <c r="D16" s="47">
        <v>105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8936</v>
      </c>
      <c r="D19" s="49">
        <f>SUM(D9:D15)+D16</f>
        <v>1096</v>
      </c>
      <c r="E19" s="304" t="s">
        <v>316</v>
      </c>
      <c r="F19" s="552" t="s">
        <v>317</v>
      </c>
      <c r="G19" s="550">
        <v>143</v>
      </c>
      <c r="H19" s="550">
        <v>43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69</v>
      </c>
      <c r="D22" s="46">
        <v>258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2</v>
      </c>
      <c r="D24" s="46">
        <v>1</v>
      </c>
      <c r="E24" s="301" t="s">
        <v>102</v>
      </c>
      <c r="F24" s="554" t="s">
        <v>333</v>
      </c>
      <c r="G24" s="548">
        <f>SUM(G19:G23)</f>
        <v>143</v>
      </c>
      <c r="H24" s="548">
        <f>SUM(H19:H23)</f>
        <v>43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147</v>
      </c>
      <c r="D25" s="46">
        <v>34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218</v>
      </c>
      <c r="D26" s="49">
        <f>SUM(D22:D25)</f>
        <v>293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9154</v>
      </c>
      <c r="D28" s="50">
        <f>D26+D19</f>
        <v>1389</v>
      </c>
      <c r="E28" s="127" t="s">
        <v>338</v>
      </c>
      <c r="F28" s="554" t="s">
        <v>339</v>
      </c>
      <c r="G28" s="548">
        <f>G13+G15+G24</f>
        <v>17577</v>
      </c>
      <c r="H28" s="548">
        <f>H13+H15+H24</f>
        <v>59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8423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1330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9154</v>
      </c>
      <c r="D33" s="49">
        <f>D28+D31+D32</f>
        <v>1389</v>
      </c>
      <c r="E33" s="127" t="s">
        <v>352</v>
      </c>
      <c r="F33" s="554" t="s">
        <v>353</v>
      </c>
      <c r="G33" s="53">
        <f>G32+G31+G28</f>
        <v>17577</v>
      </c>
      <c r="H33" s="53">
        <f>H32+H31+H28</f>
        <v>59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8423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1330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8423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1330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8423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1330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17577</v>
      </c>
      <c r="D42" s="53">
        <f>D33+D35+D39</f>
        <v>1389</v>
      </c>
      <c r="E42" s="128" t="s">
        <v>379</v>
      </c>
      <c r="F42" s="129" t="s">
        <v>380</v>
      </c>
      <c r="G42" s="53">
        <f>G39+G33</f>
        <v>17577</v>
      </c>
      <c r="H42" s="53">
        <f>H39+H33</f>
        <v>1389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897</v>
      </c>
      <c r="C48" s="427" t="s">
        <v>381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17" sqref="C1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30.06.2012Г.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14</v>
      </c>
      <c r="D10" s="54">
        <v>266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-81</v>
      </c>
      <c r="D11" s="54">
        <v>-986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-42</v>
      </c>
      <c r="D13" s="54">
        <v>-75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276</v>
      </c>
      <c r="D14" s="54">
        <v>-4071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143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-23</v>
      </c>
      <c r="D19" s="54">
        <v>-9838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287</v>
      </c>
      <c r="D20" s="55">
        <f>SUM(D10:D19)</f>
        <v>-14703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-11719</v>
      </c>
      <c r="D22" s="54">
        <v>-62071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14216</v>
      </c>
      <c r="D23" s="54">
        <v>81278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2497</v>
      </c>
      <c r="D32" s="55">
        <f>SUM(D22:D31)</f>
        <v>19207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>
        <v>12389</v>
      </c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23000</v>
      </c>
      <c r="D36" s="54">
        <v>1300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-20570</v>
      </c>
      <c r="D37" s="54">
        <v>-12907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-4095</v>
      </c>
      <c r="D39" s="54">
        <v>-5474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-119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-1784</v>
      </c>
      <c r="D42" s="55">
        <f>SUM(D34:D41)</f>
        <v>-4692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1000</v>
      </c>
      <c r="D43" s="55">
        <f>D42+D32+D20</f>
        <v>-188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165</v>
      </c>
      <c r="D44" s="132">
        <v>353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1165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1165</v>
      </c>
      <c r="D46" s="56">
        <v>165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A38" sqref="A38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30.06.2012Г.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14867</v>
      </c>
      <c r="D11" s="58">
        <f>'справка №1-БАЛАНС'!H19</f>
        <v>6011</v>
      </c>
      <c r="E11" s="58">
        <f>'справка №1-БАЛАНС'!H20</f>
        <v>5663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-32379</v>
      </c>
      <c r="K11" s="60"/>
      <c r="L11" s="344">
        <f>SUM(C11:K11)</f>
        <v>-5838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14867</v>
      </c>
      <c r="D15" s="61">
        <f aca="true" t="shared" si="2" ref="D15:M15">D11+D12</f>
        <v>6011</v>
      </c>
      <c r="E15" s="61">
        <f t="shared" si="2"/>
        <v>5663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-32379</v>
      </c>
      <c r="K15" s="61">
        <f t="shared" si="2"/>
        <v>0</v>
      </c>
      <c r="L15" s="344">
        <f t="shared" si="1"/>
        <v>-5838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8423</v>
      </c>
      <c r="J16" s="345">
        <f>+'справка №1-БАЛАНС'!G32</f>
        <v>0</v>
      </c>
      <c r="K16" s="60"/>
      <c r="L16" s="344">
        <f t="shared" si="1"/>
        <v>8423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14867</v>
      </c>
      <c r="D29" s="59">
        <f aca="true" t="shared" si="6" ref="D29:M29">D17+D20+D21+D24+D28+D27+D15+D16</f>
        <v>6011</v>
      </c>
      <c r="E29" s="59">
        <f t="shared" si="6"/>
        <v>5663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8423</v>
      </c>
      <c r="J29" s="59">
        <f t="shared" si="6"/>
        <v>-32379</v>
      </c>
      <c r="K29" s="59">
        <f t="shared" si="6"/>
        <v>0</v>
      </c>
      <c r="L29" s="344">
        <f t="shared" si="1"/>
        <v>2585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14867</v>
      </c>
      <c r="D32" s="59">
        <f t="shared" si="7"/>
        <v>6011</v>
      </c>
      <c r="E32" s="59">
        <f t="shared" si="7"/>
        <v>5663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8423</v>
      </c>
      <c r="J32" s="59">
        <f t="shared" si="7"/>
        <v>-32379</v>
      </c>
      <c r="K32" s="59">
        <f t="shared" si="7"/>
        <v>0</v>
      </c>
      <c r="L32" s="344">
        <f t="shared" si="1"/>
        <v>2585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899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C1">
      <selection activeCell="L15" sqref="L1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30.06.2012Г. </v>
      </c>
      <c r="D3" s="605"/>
      <c r="E3" s="605"/>
      <c r="F3" s="485"/>
      <c r="G3" s="485"/>
      <c r="H3" s="485"/>
      <c r="I3" s="485"/>
      <c r="J3" s="485"/>
      <c r="K3" s="485"/>
      <c r="L3" s="485"/>
      <c r="M3" s="610" t="s">
        <v>3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463</v>
      </c>
      <c r="B5" s="612"/>
      <c r="C5" s="615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60">
      <c r="A6" s="613"/>
      <c r="B6" s="614"/>
      <c r="C6" s="61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61095</v>
      </c>
      <c r="E9" s="189"/>
      <c r="F9" s="189"/>
      <c r="G9" s="74">
        <f>D9+E9-F9</f>
        <v>61095</v>
      </c>
      <c r="H9" s="65"/>
      <c r="I9" s="65"/>
      <c r="J9" s="74">
        <f>G9+H9-I9</f>
        <v>61095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61095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280</v>
      </c>
      <c r="E10" s="189"/>
      <c r="F10" s="189"/>
      <c r="G10" s="74">
        <f aca="true" t="shared" si="2" ref="G10:G39">D10+E10-F10</f>
        <v>280</v>
      </c>
      <c r="H10" s="65"/>
      <c r="I10" s="65"/>
      <c r="J10" s="74">
        <f aca="true" t="shared" si="3" ref="J10:J39">G10+H10-I10</f>
        <v>280</v>
      </c>
      <c r="K10" s="65">
        <v>15</v>
      </c>
      <c r="L10" s="65">
        <v>3</v>
      </c>
      <c r="M10" s="65"/>
      <c r="N10" s="74">
        <f aca="true" t="shared" si="4" ref="N10:N39">K10+L10-M10</f>
        <v>18</v>
      </c>
      <c r="O10" s="65"/>
      <c r="P10" s="65"/>
      <c r="Q10" s="74">
        <f t="shared" si="0"/>
        <v>18</v>
      </c>
      <c r="R10" s="74">
        <f t="shared" si="1"/>
        <v>262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28</v>
      </c>
      <c r="E11" s="189"/>
      <c r="F11" s="189">
        <v>19</v>
      </c>
      <c r="G11" s="74">
        <f t="shared" si="2"/>
        <v>9</v>
      </c>
      <c r="H11" s="65"/>
      <c r="I11" s="65"/>
      <c r="J11" s="74">
        <f t="shared" si="3"/>
        <v>9</v>
      </c>
      <c r="K11" s="65">
        <v>24</v>
      </c>
      <c r="L11" s="65">
        <v>2</v>
      </c>
      <c r="M11" s="65">
        <v>19</v>
      </c>
      <c r="N11" s="74">
        <f t="shared" si="4"/>
        <v>7</v>
      </c>
      <c r="O11" s="65"/>
      <c r="P11" s="65"/>
      <c r="Q11" s="74">
        <f t="shared" si="0"/>
        <v>7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15</v>
      </c>
      <c r="L13" s="65">
        <v>2</v>
      </c>
      <c r="M13" s="65"/>
      <c r="N13" s="74">
        <f t="shared" si="4"/>
        <v>17</v>
      </c>
      <c r="O13" s="65"/>
      <c r="P13" s="65"/>
      <c r="Q13" s="74">
        <f t="shared" si="0"/>
        <v>17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>
        <v>6</v>
      </c>
      <c r="G14" s="74">
        <f t="shared" si="2"/>
        <v>4</v>
      </c>
      <c r="H14" s="65"/>
      <c r="I14" s="65"/>
      <c r="J14" s="74">
        <f t="shared" si="3"/>
        <v>4</v>
      </c>
      <c r="K14" s="65">
        <v>2</v>
      </c>
      <c r="L14" s="65">
        <v>2</v>
      </c>
      <c r="M14" s="65">
        <v>2</v>
      </c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v>63043</v>
      </c>
      <c r="E15" s="457">
        <v>14305</v>
      </c>
      <c r="F15" s="457">
        <v>1329</v>
      </c>
      <c r="G15" s="74">
        <f t="shared" si="2"/>
        <v>76019</v>
      </c>
      <c r="H15" s="458"/>
      <c r="I15" s="458"/>
      <c r="J15" s="74">
        <f t="shared" si="3"/>
        <v>76019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76019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124475</v>
      </c>
      <c r="E17" s="194">
        <f>SUM(E9:E16)</f>
        <v>14305</v>
      </c>
      <c r="F17" s="194">
        <f>SUM(F9:F16)</f>
        <v>1354</v>
      </c>
      <c r="G17" s="74">
        <f t="shared" si="2"/>
        <v>137426</v>
      </c>
      <c r="H17" s="75">
        <f>SUM(H9:H16)</f>
        <v>0</v>
      </c>
      <c r="I17" s="75">
        <f>SUM(I9:I16)</f>
        <v>0</v>
      </c>
      <c r="J17" s="74">
        <f t="shared" si="3"/>
        <v>137426</v>
      </c>
      <c r="K17" s="75">
        <f>SUM(K9:K16)</f>
        <v>56</v>
      </c>
      <c r="L17" s="75">
        <f>SUM(L9:L16)</f>
        <v>9</v>
      </c>
      <c r="M17" s="75">
        <f>SUM(M9:M16)</f>
        <v>21</v>
      </c>
      <c r="N17" s="74">
        <f t="shared" si="4"/>
        <v>44</v>
      </c>
      <c r="O17" s="75">
        <f>SUM(O9:O16)</f>
        <v>0</v>
      </c>
      <c r="P17" s="75">
        <f>SUM(P9:P16)</f>
        <v>0</v>
      </c>
      <c r="Q17" s="74">
        <f t="shared" si="5"/>
        <v>44</v>
      </c>
      <c r="R17" s="74">
        <f t="shared" si="6"/>
        <v>137382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6635</v>
      </c>
      <c r="E18" s="187"/>
      <c r="F18" s="187">
        <v>6635</v>
      </c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>
        <v>2</v>
      </c>
      <c r="F22" s="189">
        <v>12</v>
      </c>
      <c r="G22" s="74">
        <f t="shared" si="2"/>
        <v>5</v>
      </c>
      <c r="H22" s="65"/>
      <c r="I22" s="65"/>
      <c r="J22" s="74">
        <f t="shared" si="3"/>
        <v>5</v>
      </c>
      <c r="K22" s="65">
        <v>12</v>
      </c>
      <c r="L22" s="65">
        <v>1</v>
      </c>
      <c r="M22" s="65">
        <v>12</v>
      </c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15</v>
      </c>
      <c r="E25" s="190">
        <f aca="true" t="shared" si="7" ref="E25:P25">SUM(E21:E24)</f>
        <v>2</v>
      </c>
      <c r="F25" s="190">
        <f t="shared" si="7"/>
        <v>12</v>
      </c>
      <c r="G25" s="67">
        <f t="shared" si="2"/>
        <v>5</v>
      </c>
      <c r="H25" s="66">
        <f t="shared" si="7"/>
        <v>0</v>
      </c>
      <c r="I25" s="66">
        <f t="shared" si="7"/>
        <v>0</v>
      </c>
      <c r="J25" s="67">
        <f t="shared" si="3"/>
        <v>5</v>
      </c>
      <c r="K25" s="66">
        <f t="shared" si="7"/>
        <v>12</v>
      </c>
      <c r="L25" s="66">
        <f t="shared" si="7"/>
        <v>1</v>
      </c>
      <c r="M25" s="66">
        <f t="shared" si="7"/>
        <v>12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131125</v>
      </c>
      <c r="E40" s="438">
        <f>E17+E18+E19+E25+E38+E39</f>
        <v>14307</v>
      </c>
      <c r="F40" s="438">
        <f aca="true" t="shared" si="13" ref="F40:R40">F17+F18+F19+F25+F38+F39</f>
        <v>8001</v>
      </c>
      <c r="G40" s="438">
        <f t="shared" si="13"/>
        <v>137431</v>
      </c>
      <c r="H40" s="438">
        <f t="shared" si="13"/>
        <v>0</v>
      </c>
      <c r="I40" s="438">
        <f t="shared" si="13"/>
        <v>0</v>
      </c>
      <c r="J40" s="438">
        <f t="shared" si="13"/>
        <v>137431</v>
      </c>
      <c r="K40" s="438">
        <f t="shared" si="13"/>
        <v>68</v>
      </c>
      <c r="L40" s="438">
        <f t="shared" si="13"/>
        <v>10</v>
      </c>
      <c r="M40" s="438">
        <f t="shared" si="13"/>
        <v>33</v>
      </c>
      <c r="N40" s="438">
        <f t="shared" si="13"/>
        <v>45</v>
      </c>
      <c r="O40" s="438">
        <f t="shared" si="13"/>
        <v>0</v>
      </c>
      <c r="P40" s="438">
        <f t="shared" si="13"/>
        <v>0</v>
      </c>
      <c r="Q40" s="438">
        <f t="shared" si="13"/>
        <v>45</v>
      </c>
      <c r="R40" s="438">
        <f t="shared" si="13"/>
        <v>137386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7"/>
      <c r="L44" s="617"/>
      <c r="M44" s="617"/>
      <c r="N44" s="617"/>
      <c r="O44" s="606" t="s">
        <v>781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7">
      <selection activeCell="C94" sqref="C9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30.06.2012Г.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32</v>
      </c>
      <c r="D28" s="108">
        <v>32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2930</v>
      </c>
      <c r="D29" s="108">
        <v>2930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122</v>
      </c>
      <c r="D38" s="105">
        <f>SUM(D39:D42)</f>
        <v>122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122</v>
      </c>
      <c r="D42" s="108">
        <v>122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3084</v>
      </c>
      <c r="D43" s="104">
        <f>D24+D28+D29+D31+D30+D32+D33+D38</f>
        <v>3084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3084</v>
      </c>
      <c r="D44" s="103">
        <f>D43+D21+D19+D9</f>
        <v>3084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36">
      <c r="A56" s="396" t="s">
        <v>694</v>
      </c>
      <c r="B56" s="397" t="s">
        <v>695</v>
      </c>
      <c r="C56" s="103">
        <f>C57+C59</f>
        <v>29613</v>
      </c>
      <c r="D56" s="103">
        <f>D57+D59</f>
        <v>0</v>
      </c>
      <c r="E56" s="119">
        <f t="shared" si="1"/>
        <v>29613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29613</v>
      </c>
      <c r="D57" s="108"/>
      <c r="E57" s="119">
        <f t="shared" si="1"/>
        <v>29613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29337</v>
      </c>
      <c r="D63" s="108"/>
      <c r="E63" s="119">
        <f t="shared" si="1"/>
        <v>29337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58950</v>
      </c>
      <c r="D66" s="103">
        <f>D52+D56+D61+D62+D63+D64</f>
        <v>0</v>
      </c>
      <c r="E66" s="119">
        <f t="shared" si="1"/>
        <v>58950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724</v>
      </c>
      <c r="D80" s="103">
        <f>SUM(D81:D84)</f>
        <v>724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724</v>
      </c>
      <c r="D82" s="108">
        <v>724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80548</v>
      </c>
      <c r="D85" s="104">
        <f>SUM(D86:D90)+D94</f>
        <v>80236</v>
      </c>
      <c r="E85" s="104">
        <f>SUM(E86:E90)+E94</f>
        <v>312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2387</v>
      </c>
      <c r="D87" s="108">
        <v>2387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77849</v>
      </c>
      <c r="D88" s="108">
        <v>77849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312</v>
      </c>
      <c r="D90" s="103">
        <f>SUM(D91:D93)</f>
        <v>0</v>
      </c>
      <c r="E90" s="103">
        <f>SUM(E91:E93)</f>
        <v>312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213</v>
      </c>
      <c r="D92" s="108"/>
      <c r="E92" s="119">
        <f t="shared" si="1"/>
        <v>213</v>
      </c>
      <c r="F92" s="108"/>
    </row>
    <row r="93" spans="1:6" ht="12">
      <c r="A93" s="396" t="s">
        <v>666</v>
      </c>
      <c r="B93" s="397" t="s">
        <v>757</v>
      </c>
      <c r="C93" s="108">
        <v>99</v>
      </c>
      <c r="D93" s="108"/>
      <c r="E93" s="119">
        <f t="shared" si="1"/>
        <v>99</v>
      </c>
      <c r="F93" s="108"/>
    </row>
    <row r="94" spans="1:6" ht="24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81276</v>
      </c>
      <c r="D96" s="104">
        <f>D85+D80+D75+D71+D95</f>
        <v>80964</v>
      </c>
      <c r="E96" s="104">
        <f>E85+E80+E75+E71+E95</f>
        <v>312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140226</v>
      </c>
      <c r="D97" s="104">
        <f>D96+D68+D66</f>
        <v>80964</v>
      </c>
      <c r="E97" s="104">
        <f>E96+E68+E66</f>
        <v>59262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901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375" style="0" customWidth="1"/>
    <col min="7" max="7" width="11.875" style="0" customWidth="1"/>
  </cols>
  <sheetData>
    <row r="1" spans="1:7" ht="12.75">
      <c r="A1" s="575" t="s">
        <v>895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902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sheetProtection/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30.06.2012Г.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901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">
      <selection activeCell="A151" sqref="A151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30.06.2012Г.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901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2012-07-18T09:41:05Z</cp:lastPrinted>
  <dcterms:created xsi:type="dcterms:W3CDTF">2000-06-29T12:02:40Z</dcterms:created>
  <dcterms:modified xsi:type="dcterms:W3CDTF">2012-07-26T13:48:55Z</dcterms:modified>
  <cp:category/>
  <cp:version/>
  <cp:contentType/>
  <cp:contentStatus/>
</cp:coreProperties>
</file>