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2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<sst xmlns="http://schemas.openxmlformats.org/spreadsheetml/2006/main" count="1039" uniqueCount="876">
  <si>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</si>
  <si>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</si>
  <si>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</si>
  <si>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</si>
  <si>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</si>
  <si>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</si>
  <si>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</si>
  <si>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</si>
  <si>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</si>
  <si>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</si>
  <si>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</si>
  <si>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</si>
  <si>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</si>
  <si>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</si>
  <si>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</si>
  <si>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</si>
  <si>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</si>
  <si>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</si>
  <si>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</si>
  <si>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</si>
  <si>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</si>
  <si>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</si>
  <si>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</si>
  <si>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</si>
  <si>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</si>
  <si>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</si>
  <si>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</si>
  <si>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</si>
  <si>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</si>
  <si>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</si>
  <si>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</si>
  <si>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</si>
  <si>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</si>
  <si>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</si>
  <si>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</si>
  <si>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</si>
  <si>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</si>
  <si>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</si>
  <si>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</si>
  <si>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</si>
  <si>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</si>
  <si>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</si>
  <si>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</si>
  <si>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</si>
  <si>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</si>
  <si>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</si>
  <si>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</si>
  <si>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</si>
  <si>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</si>
  <si>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</si>
  <si>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</si>
  <si>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</si>
  <si>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</si>
  <si>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</si>
  <si>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</si>
  <si>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</si>
  <si>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</si>
  <si>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</si>
  <si>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</si>
  <si>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</si>
  <si>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</si>
  <si>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</si>
  <si>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</si>
  <si>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</si>
  <si>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</si>
  <si>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</si>
  <si>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</si>
  <si>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</si>
  <si>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</si>
  <si>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</si>
  <si>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</si>
  <si>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</si>
  <si>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</si>
  <si>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</si>
  <si>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</si>
  <si>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</si>
  <si>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</si>
  <si>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</si>
  <si>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</si>
  <si>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</si>
  <si>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</si>
  <si>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</si>
  <si>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</si>
  <si>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</si>
  <si>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</si>
  <si>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</si>
  <si>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</si>
  <si>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</si>
  <si>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</si>
  <si>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</si>
  <si>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</si>
  <si>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</si>
  <si>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</si>
  <si>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</si>
  <si>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</si>
  <si>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</si>
  <si>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</si>
  <si>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</si>
  <si>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</si>
  <si>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</si>
  <si>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</si>
  <si>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</si>
  <si>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</si>
  <si>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</si>
  <si>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</si>
  <si>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</si>
  <si>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</si>
  <si>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</si>
  <si>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</si>
  <si>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</si>
  <si>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</si>
  <si>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</si>
  <si>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</si>
  <si>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</si>
  <si>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</si>
  <si>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</si>
  <si>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</si>
  <si>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</si>
  <si>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</si>
  <si>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</si>
  <si>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</si>
  <si>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</si>
  <si>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</si>
  <si>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</si>
  <si>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</si>
  <si>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</si>
  <si>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</si>
  <si>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</si>
  <si>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</si>
  <si>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</si>
  <si>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</si>
  <si>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</si>
  <si>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</si>
  <si>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</si>
  <si>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</si>
  <si>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</si>
  <si>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</si>
  <si>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</si>
  <si>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</si>
  <si>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</si>
  <si>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</si>
  <si>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</si>
  <si>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</si>
  <si>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</si>
  <si>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</si>
  <si>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</si>
  <si>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</si>
  <si>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</si>
  <si>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</si>
  <si>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</si>
  <si>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</si>
  <si>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</si>
  <si>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</si>
  <si>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</si>
  <si>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</si>
  <si>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</si>
  <si>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</si>
  <si>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</si>
  <si>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</si>
  <si>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</si>
  <si>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</si>
  <si>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</si>
  <si>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</si>
  <si>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</si>
  <si>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</si>
  <si>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</si>
  <si>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</si>
  <si>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</si>
  <si>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</si>
  <si>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</si>
  <si>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</si>
  <si>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</si>
  <si>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</si>
  <si>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</si>
  <si>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</si>
  <si>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</si>
  <si>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</si>
  <si>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</si>
  <si>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</si>
  <si>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</si>
  <si>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</si>
  <si>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</si>
  <si>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</si>
  <si>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</si>
  <si>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</si>
  <si>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</si>
  <si>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</si>
  <si>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</si>
  <si>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</si>
  <si>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</si>
  <si>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</si>
  <si>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</si>
  <si>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</si>
  <si>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</si>
  <si>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</si>
  <si>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</si>
  <si>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</si>
  <si>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</si>
  <si>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</si>
  <si>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</si>
  <si>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</si>
  <si>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</si>
  <si>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</si>
  <si>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</si>
  <si>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</si>
  <si>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</si>
  <si>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</si>
  <si>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</si>
  <si>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</si>
  <si>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</si>
  <si>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</si>
  <si>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</si>
  <si>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</si>
  <si>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</si>
  <si>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</si>
  <si>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</si>
  <si>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</si>
  <si>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</si>
  <si>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</si>
  <si>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</si>
  <si>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</si>
  <si>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</si>
  <si>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</si>
  <si>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</si>
  <si>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</si>
  <si>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</si>
  <si>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</si>
  <si>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</si>
  <si>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</si>
  <si>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</si>
  <si>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</si>
  <si>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</si>
  <si>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</si>
  <si>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</si>
  <si>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</si>
  <si>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</si>
  <si>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</si>
  <si>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</si>
  <si>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</si>
  <si>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</si>
  <si>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</si>
  <si>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</si>
  <si>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</si>
  <si>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</si>
  <si>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</si>
  <si>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</si>
  <si>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</si>
  <si>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</si>
  <si>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</si>
  <si>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</si>
  <si>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</si>
  <si>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</si>
  <si>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</si>
  <si>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</si>
  <si>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</si>
  <si>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</si>
  <si>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</si>
  <si>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</si>
  <si>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</si>
  <si>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</si>
  <si>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</si>
  <si>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</si>
  <si>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</si>
  <si>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</si>
  <si>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</si>
  <si>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</si>
  <si>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</si>
  <si>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</si>
  <si>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</si>
  <si>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</si>
  <si>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</si>
  <si>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</si>
  <si>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</si>
  <si>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</si>
  <si>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</si>
  <si>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</si>
  <si>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</si>
  <si>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</si>
  <si>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</si>
  <si>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</si>
  <si>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</si>
  <si>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</si>
  <si>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</si>
  <si>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</si>
  <si>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</si>
  <si>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</si>
  <si>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</si>
  <si>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</si>
  <si>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</si>
  <si>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</si>
  <si>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</si>
  <si>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</si>
  <si>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</si>
  <si>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</si>
  <si>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</si>
  <si>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</si>
  <si>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</si>
  <si>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</si>
  <si>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</si>
  <si>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</si>
  <si>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</si>
  <si>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</si>
  <si>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</si>
  <si>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</si>
  <si>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</si>
  <si>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</si>
  <si>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</si>
  <si>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</si>
  <si>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</si>
  <si>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</si>
  <si>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</si>
  <si>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</si>
  <si>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</si>
  <si>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</si>
  <si>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</si>
  <si>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</si>
  <si>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</si>
  <si>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</si>
  <si>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</si>
  <si>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</si>
  <si>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</si>
  <si>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</si>
  <si>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</si>
  <si>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</si>
  <si>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</si>
  <si>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</si>
  <si>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</si>
  <si>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</si>
  <si>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</si>
  <si>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</si>
  <si>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</si>
  <si>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</si>
  <si>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</si>
  <si>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</si>
  <si>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</si>
  <si>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</si>
  <si>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</si>
  <si>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</si>
  <si>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</si>
  <si>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</si>
  <si>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</si>
  <si>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</si>
  <si>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</si>
  <si>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</si>
  <si>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</si>
  <si>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</si>
  <si>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</si>
  <si>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</si>
  <si>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</si>
  <si>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</si>
  <si>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</si>
  <si>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</si>
  <si>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</si>
  <si>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</si>
  <si>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</si>
  <si>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</si>
  <si>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</si>
  <si>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</si>
  <si>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</si>
  <si>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</si>
  <si>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</si>
  <si>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</si>
  <si>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</si>
  <si>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</si>
  <si>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</si>
  <si>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</si>
  <si>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</si>
  <si>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</si>
  <si>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</si>
  <si>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</si>
  <si>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</si>
  <si>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</si>
  <si>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</si>
  <si>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</si>
  <si>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</si>
  <si>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</si>
  <si>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</si>
  <si>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</si>
  <si>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</si>
  <si>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</si>
  <si>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</si>
  <si>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</si>
  <si>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</si>
  <si>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</si>
  <si>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</si>
  <si>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</si>
  <si>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</si>
  <si>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</si>
  <si>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</si>
  <si>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</si>
  <si>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</si>
  <si>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</si>
  <si>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</si>
  <si>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</si>
  <si>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</si>
  <si>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</si>
  <si>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</si>
  <si>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</si>
  <si>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</si>
  <si>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</si>
  <si>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</si>
  <si>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</si>
  <si>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</si>
  <si>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</si>
  <si>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</si>
  <si>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</si>
  <si>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</si>
  <si>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</si>
  <si>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</si>
  <si>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</si>
  <si>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</si>
  <si>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</si>
  <si>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</si>
  <si>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</si>
  <si>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</si>
  <si>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</si>
  <si>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</si>
  <si>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</si>
  <si>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</si>
  <si>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</si>
  <si>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</si>
  <si>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</si>
  <si>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</si>
  <si>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</si>
  <si>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</si>
  <si>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</si>
  <si>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</si>
  <si>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</si>
  <si>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</si>
  <si>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</si>
  <si>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</si>
  <si>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</si>
  <si>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</si>
  <si>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</si>
  <si>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</si>
  <si>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</si>
  <si>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</si>
  <si>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</si>
  <si>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</si>
  <si>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</si>
  <si>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</si>
  <si>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</si>
  <si>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</si>
  <si>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</si>
  <si>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</si>
  <si>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</si>
  <si>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</si>
  <si>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</si>
  <si>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</si>
  <si>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</si>
  <si>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</si>
  <si>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</si>
  <si>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</si>
  <si>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</si>
  <si>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</si>
  <si>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</si>
  <si>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</si>
  <si>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</si>
  <si>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</si>
  <si>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</si>
  <si>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</si>
  <si>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</si>
  <si>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</si>
  <si>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</si>
  <si>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</si>
  <si>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</si>
  <si>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</si>
  <si>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</si>
  <si>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</si>
  <si>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</si>
  <si>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</si>
  <si>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</si>
  <si>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</si>
  <si>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</si>
  <si>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</si>
  <si>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</si>
  <si>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</si>
  <si>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</si>
  <si>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</si>
  <si>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</si>
  <si>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</si>
  <si>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</si>
  <si>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</si>
  <si>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</si>
  <si>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</si>
  <si>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</si>
  <si>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</si>
  <si>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</si>
  <si>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</si>
  <si>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</si>
  <si>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</si>
  <si>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</si>
  <si>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</si>
  <si>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</si>
  <si>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</si>
  <si>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</si>
  <si>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</si>
  <si>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</si>
  <si>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</si>
  <si>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</si>
  <si>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</si>
  <si>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</si>
  <si>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</si>
  <si>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</si>
  <si>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</si>
  <si>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</si>
  <si>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</si>
  <si>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</si>
  <si>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</si>
  <si>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</si>
  <si>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</si>
  <si>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</si>
  <si>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</si>
  <si>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</si>
  <si>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</si>
  <si>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</si>
  <si>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</si>
  <si>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</si>
  <si>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</si>
  <si>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</si>
  <si>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</si>
  <si>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</si>
  <si>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</si>
  <si>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</si>
  <si>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</si>
  <si>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</si>
  <si>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</si>
  <si>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</si>
  <si>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</si>
  <si>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</si>
  <si>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</si>
  <si>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</si>
  <si>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</si>
  <si>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</si>
  <si>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</si>
  <si>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</si>
  <si>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</si>
  <si>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</si>
  <si>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</si>
  <si>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</si>
  <si>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</si>
  <si>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</si>
  <si>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</si>
  <si>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</si>
  <si>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</si>
  <si>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</si>
  <si>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</si>
  <si>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</si>
  <si>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</si>
  <si>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</si>
  <si>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</si>
  <si>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</si>
  <si>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</si>
  <si>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</si>
  <si>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</si>
  <si>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</si>
  <si>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</si>
  <si>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</si>
  <si>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</si>
  <si>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</si>
  <si>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</si>
  <si>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</si>
  <si>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</si>
  <si>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</si>
  <si>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</si>
  <si>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</si>
  <si>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</si>
  <si>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</si>
  <si>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</si>
  <si>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</si>
  <si>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</si>
  <si>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</si>
  <si>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</si>
  <si>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</si>
  <si>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</si>
  <si>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</si>
  <si>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</si>
  <si>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</si>
  <si>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</si>
  <si>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</si>
  <si>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</si>
  <si>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</si>
  <si>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</si>
  <si>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</si>
  <si>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</si>
  <si>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</si>
  <si>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</si>
  <si>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</si>
  <si>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</si>
  <si>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</si>
  <si>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</si>
  <si>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</si>
  <si>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</si>
  <si>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</si>
  <si>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</si>
  <si>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</si>
  <si>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</si>
  <si>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</si>
  <si>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</si>
  <si>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</si>
  <si>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</si>
  <si>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</si>
  <si>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</si>
  <si>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</si>
  <si>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</si>
  <si>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</si>
  <si>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</si>
  <si>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</si>
  <si>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</si>
  <si>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</si>
  <si>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</si>
  <si>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</si>
  <si>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</si>
  <si>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</si>
  <si>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</si>
  <si>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</si>
  <si>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</si>
  <si>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</si>
  <si>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</si>
  <si>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</si>
  <si>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</si>
  <si>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</si>
  <si>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</si>
  <si>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</si>
  <si>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</si>
  <si>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</si>
  <si>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</si>
  <si>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</si>
  <si>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</si>
  <si>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</si>
  <si>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</si>
  <si>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</si>
  <si>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</si>
  <si>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</si>
  <si>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</si>
  <si>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</si>
  <si>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</si>
  <si>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</si>
  <si>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</si>
  <si>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</si>
  <si>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</si>
  <si>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</si>
  <si>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</si>
  <si>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</si>
  <si>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</si>
  <si>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</si>
  <si>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</si>
  <si>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</si>
  <si>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</si>
  <si>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</si>
  <si>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</si>
  <si>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</si>
  <si>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</si>
  <si>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</si>
  <si>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</si>
  <si>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</si>
  <si>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</si>
  <si>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</si>
  <si>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</si>
  <si>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</si>
  <si>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</si>
  <si>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</si>
  <si>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</si>
  <si>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</si>
  <si>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</si>
  <si>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</si>
  <si>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</si>
  <si>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</si>
  <si>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</si>
  <si>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</si>
  <si>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</si>
  <si>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</si>
  <si>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</si>
  <si>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</si>
  <si>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</si>
  <si>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</si>
  <si>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</si>
  <si>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</si>
  <si>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</si>
  <si>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</si>
  <si>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</si>
  <si>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</si>
  <si>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</si>
  <si>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</si>
  <si>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</si>
  <si>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</si>
  <si>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</si>
  <si>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</si>
  <si>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</si>
  <si>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</si>
  <si>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</si>
  <si>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</si>
  <si>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</si>
  <si>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</si>
  <si>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</si>
  <si>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</si>
  <si>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</si>
  <si>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</si>
  <si>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</si>
  <si>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</si>
  <si>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</si>
  <si>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</si>
  <si>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</si>
  <si>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</si>
  <si>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</si>
  <si>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</si>
  <si>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</si>
  <si>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</si>
  <si>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</si>
  <si>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</si>
  <si>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</si>
  <si>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</si>
  <si>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</si>
  <si>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</si>
  <si>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</si>
  <si>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</si>
  <si>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</si>
  <si>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</si>
  <si>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</si>
  <si>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</si>
  <si>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</si>
  <si>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</si>
  <si>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</si>
  <si>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</si>
  <si>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</si>
  <si>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</si>
  <si>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</si>
  <si>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</si>
  <si>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</si>
  <si>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</si>
  <si>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</si>
  <si>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</si>
  <si>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</si>
  <si>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</si>
  <si>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</si>
  <si>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</si>
  <si>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</si>
  <si>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</si>
  <si>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</si>
  <si>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</si>
  <si>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</si>
  <si>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</si>
  <si>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</si>
  <si>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</si>
  <si>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</si>
  <si>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</si>
  <si>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</si>
  <si>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</si>
  <si>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</si>
  <si>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</si>
  <si>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</si>
  <si>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</si>
  <si>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</si>
  <si>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</si>
  <si>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</si>
  <si>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</si>
  <si>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</si>
  <si>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</si>
  <si>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</si>
  <si>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</si>
  <si>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</si>
  <si>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</si>
  <si>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</si>
  <si>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</si>
  <si>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</si>
  <si>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</si>
  <si>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</si>
  <si>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</si>
  <si>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</si>
  <si>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</si>
  <si>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</si>
  <si>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</si>
  <si>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</si>
  <si>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</si>
  <si>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</si>
  <si>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</si>
  <si>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</si>
  <si>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</si>
  <si>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</si>
  <si>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</si>
  <si>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</si>
  <si>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</si>
  <si>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</si>
  <si>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</si>
  <si>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</si>
  <si>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</si>
  <si>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</si>
  <si>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</si>
  <si>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</si>
  <si>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</si>
  <si>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</si>
  <si>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</si>
  <si>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</si>
  <si>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</si>
  <si>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</si>
  <si>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</si>
  <si>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</si>
  <si>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</si>
  <si>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</si>
  <si>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</si>
  <si>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</si>
  <si>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</si>
  <si>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</si>
  <si>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</si>
  <si>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</si>
  <si>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</si>
  <si>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</si>
  <si>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</si>
  <si>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</si>
  <si>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</si>
  <si>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</si>
  <si>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</si>
  <si>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</si>
  <si>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</si>
  <si>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</si>
  <si>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</si>
  <si>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</si>
  <si>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</si>
  <si>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</si>
  <si>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</si>
  <si>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</si>
  <si>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</si>
  <si>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</si>
  <si>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</si>
  <si>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</si>
  <si>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</si>
  <si>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</si>
  <si>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</si>
  <si>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</si>
  <si>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</si>
  <si>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</si>
  <si>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</si>
  <si>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</si>
  <si>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</si>
  <si>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</si>
  <si>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</si>
  <si>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</si>
  <si>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</si>
  <si>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</si>
  <si>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</si>
  <si>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</si>
  <si>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</si>
  <si>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</si>
  <si>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</si>
  <si>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</si>
  <si>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</si>
  <si>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</si>
  <si>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</si>
  <si>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</si>
  <si>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</si>
  <si>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</si>
  <si>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</si>
  <si>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</si>
  <si>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</si>
  <si>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</si>
  <si>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</si>
  <si>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</si>
  <si>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</si>
  <si>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</si>
  <si>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</si>
  <si>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</si>
  <si>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</si>
  <si>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</si>
  <si>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</si>
  <si>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</si>
  <si>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</si>
  <si>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1.ИП Фаворит</t>
  </si>
  <si>
    <t>01.01.2009-31.12.2009</t>
  </si>
  <si>
    <t>Дата на съставяне: 22.01.2010</t>
  </si>
  <si>
    <t>22.01.2010</t>
  </si>
  <si>
    <t xml:space="preserve">Дата на съставяне:       22.01.2010                           </t>
  </si>
  <si>
    <t xml:space="preserve">Дата  на съставяне:  22.01.2010                                                                                                                              </t>
  </si>
  <si>
    <t>2. Фаворит Холд АД</t>
  </si>
  <si>
    <t>1.Котлостроене АД</t>
  </si>
  <si>
    <t xml:space="preserve">Дата  на съставяне:  22.01.2010                                                                                                                             </t>
  </si>
  <si>
    <t xml:space="preserve">Дата  на съставяне:  22.01.2010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</si>
</sst>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">
      <selection activeCell="E51" sqref="E5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353</v>
      </c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847</v>
      </c>
      <c r="D12" s="151">
        <v>41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12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443</v>
      </c>
      <c r="D15" s="151">
        <v>893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1662</v>
      </c>
      <c r="D19" s="155">
        <f>SUM(D11:D18)</f>
        <v>947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2689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2</v>
      </c>
      <c r="E24" s="237" t="s">
        <v>72</v>
      </c>
      <c r="F24" s="242" t="s">
        <v>73</v>
      </c>
      <c r="G24" s="152">
        <v>2500</v>
      </c>
      <c r="H24" s="152">
        <v>1730</v>
      </c>
    </row>
    <row r="25" spans="1:18" ht="15">
      <c r="A25" s="235" t="s">
        <v>74</v>
      </c>
      <c r="B25" s="241" t="s">
        <v>75</v>
      </c>
      <c r="C25" s="151">
        <v>49</v>
      </c>
      <c r="D25" s="151"/>
      <c r="E25" s="253" t="s">
        <v>76</v>
      </c>
      <c r="F25" s="245" t="s">
        <v>77</v>
      </c>
      <c r="G25" s="154">
        <f>G19+G20+G21</f>
        <v>4010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49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2545</v>
      </c>
      <c r="H27" s="154">
        <f>SUM(H28:H30)</f>
        <v>2668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2545</v>
      </c>
      <c r="H28" s="152">
        <v>2668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1436</v>
      </c>
      <c r="H31" s="152">
        <v>722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3981</v>
      </c>
      <c r="H33" s="154">
        <f>H27+H31+H32</f>
        <v>3390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904</v>
      </c>
      <c r="D34" s="155">
        <f>SUM(D35:D38)</f>
        <v>729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11768</v>
      </c>
      <c r="H36" s="154">
        <f>H25+H17+H33</f>
        <v>10407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792</v>
      </c>
      <c r="D38" s="151">
        <v>617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4333</v>
      </c>
      <c r="H44" s="152">
        <v>4980</v>
      </c>
    </row>
    <row r="45" spans="1:15" ht="15">
      <c r="A45" s="235" t="s">
        <v>136</v>
      </c>
      <c r="B45" s="249" t="s">
        <v>137</v>
      </c>
      <c r="C45" s="155">
        <f>C34+C39+C44</f>
        <v>904</v>
      </c>
      <c r="D45" s="155">
        <f>D34+D39+D44</f>
        <v>729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12000</v>
      </c>
      <c r="H47" s="152">
        <v>14608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14729</v>
      </c>
      <c r="D49" s="151">
        <v>22871</v>
      </c>
      <c r="E49" s="251" t="s">
        <v>51</v>
      </c>
      <c r="F49" s="245" t="s">
        <v>153</v>
      </c>
      <c r="G49" s="154">
        <f>SUM(G43:G48)</f>
        <v>16333</v>
      </c>
      <c r="H49" s="154">
        <f>SUM(H43:H48)</f>
        <v>19588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14729</v>
      </c>
      <c r="D51" s="155">
        <f>SUM(D47:D50)</f>
        <v>22871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17344</v>
      </c>
      <c r="D55" s="155">
        <f>D19+D20+D21+D27+D32+D45+D51+D53+D54</f>
        <v>24549</v>
      </c>
      <c r="E55" s="237" t="s">
        <v>172</v>
      </c>
      <c r="F55" s="261" t="s">
        <v>173</v>
      </c>
      <c r="G55" s="154">
        <f>G49+G51+G52+G53+G54</f>
        <v>16333</v>
      </c>
      <c r="H55" s="154">
        <f>H49+H51+H52+H53+H54</f>
        <v>19588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25</v>
      </c>
      <c r="D60" s="151">
        <v>250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4786</v>
      </c>
      <c r="H61" s="154">
        <f>SUM(H62:H68)</f>
        <v>3861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583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25</v>
      </c>
      <c r="D64" s="155">
        <f>SUM(D58:D63)</f>
        <v>250</v>
      </c>
      <c r="E64" s="237" t="s">
        <v>200</v>
      </c>
      <c r="F64" s="242" t="s">
        <v>201</v>
      </c>
      <c r="G64" s="152">
        <v>4023</v>
      </c>
      <c r="H64" s="152">
        <v>3706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70</v>
      </c>
      <c r="H65" s="152">
        <v>78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14</v>
      </c>
    </row>
    <row r="67" spans="1:8" ht="15">
      <c r="A67" s="235" t="s">
        <v>207</v>
      </c>
      <c r="B67" s="241" t="s">
        <v>208</v>
      </c>
      <c r="C67" s="151">
        <v>3731</v>
      </c>
      <c r="D67" s="151">
        <v>2187</v>
      </c>
      <c r="E67" s="237" t="s">
        <v>209</v>
      </c>
      <c r="F67" s="242" t="s">
        <v>210</v>
      </c>
      <c r="G67" s="152">
        <v>4</v>
      </c>
      <c r="H67" s="152">
        <v>5</v>
      </c>
    </row>
    <row r="68" spans="1:8" ht="15">
      <c r="A68" s="235" t="s">
        <v>211</v>
      </c>
      <c r="B68" s="241" t="s">
        <v>212</v>
      </c>
      <c r="C68" s="151">
        <v>1959</v>
      </c>
      <c r="D68" s="151">
        <v>1062</v>
      </c>
      <c r="E68" s="237" t="s">
        <v>213</v>
      </c>
      <c r="F68" s="242" t="s">
        <v>214</v>
      </c>
      <c r="G68" s="152">
        <v>94</v>
      </c>
      <c r="H68" s="152">
        <v>58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477</v>
      </c>
      <c r="H69" s="152">
        <v>494</v>
      </c>
    </row>
    <row r="70" spans="1:8" ht="15">
      <c r="A70" s="235" t="s">
        <v>218</v>
      </c>
      <c r="B70" s="241" t="s">
        <v>219</v>
      </c>
      <c r="C70" s="151">
        <v>6073</v>
      </c>
      <c r="D70" s="151">
        <v>8411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67</v>
      </c>
      <c r="D71" s="151">
        <v>406</v>
      </c>
      <c r="E71" s="253" t="s">
        <v>46</v>
      </c>
      <c r="F71" s="273" t="s">
        <v>224</v>
      </c>
      <c r="G71" s="161">
        <f>G59+G60+G61+G69+G70</f>
        <v>5263</v>
      </c>
      <c r="H71" s="161">
        <f>H59+H60+H61+H69+H70</f>
        <v>4355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1294</v>
      </c>
      <c r="D74" s="151">
        <v>739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13124</v>
      </c>
      <c r="D75" s="155">
        <f>SUM(D67:D74)</f>
        <v>12805</v>
      </c>
      <c r="E75" s="251" t="s">
        <v>160</v>
      </c>
      <c r="F75" s="245" t="s">
        <v>234</v>
      </c>
      <c r="G75" s="152">
        <v>2250</v>
      </c>
      <c r="H75" s="152">
        <v>3446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7513</v>
      </c>
      <c r="H79" s="162">
        <f>H71+H74+H75+H76</f>
        <v>7801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72</v>
      </c>
      <c r="D87" s="151">
        <v>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5038</v>
      </c>
      <c r="D88" s="151">
        <v>84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5110</v>
      </c>
      <c r="D91" s="155">
        <f>SUM(D87:D90)</f>
        <v>181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18270</v>
      </c>
      <c r="D93" s="155">
        <f>D64+D75+D84+D91+D92</f>
        <v>13247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35614</v>
      </c>
      <c r="D94" s="164">
        <f>D93+D55</f>
        <v>37796</v>
      </c>
      <c r="E94" s="449" t="s">
        <v>270</v>
      </c>
      <c r="F94" s="289" t="s">
        <v>271</v>
      </c>
      <c r="G94" s="165">
        <f>G36+G39+G55+G79</f>
        <v>35614</v>
      </c>
      <c r="H94" s="165">
        <f>H36+H39+H55+H79</f>
        <v>37796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4">
      <selection activeCell="C37" sqref="C3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01.01.2009-31.12.2009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95</v>
      </c>
      <c r="D9" s="46">
        <v>139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159</v>
      </c>
      <c r="D10" s="46">
        <v>788</v>
      </c>
      <c r="E10" s="298" t="s">
        <v>289</v>
      </c>
      <c r="F10" s="548" t="s">
        <v>290</v>
      </c>
      <c r="G10" s="549">
        <v>7959</v>
      </c>
      <c r="H10" s="549">
        <v>17212</v>
      </c>
    </row>
    <row r="11" spans="1:8" ht="12">
      <c r="A11" s="298" t="s">
        <v>291</v>
      </c>
      <c r="B11" s="299" t="s">
        <v>292</v>
      </c>
      <c r="C11" s="46">
        <v>424</v>
      </c>
      <c r="D11" s="46">
        <v>513</v>
      </c>
      <c r="E11" s="300" t="s">
        <v>293</v>
      </c>
      <c r="F11" s="548" t="s">
        <v>294</v>
      </c>
      <c r="G11" s="549">
        <v>784</v>
      </c>
      <c r="H11" s="549"/>
    </row>
    <row r="12" spans="1:8" ht="12">
      <c r="A12" s="298" t="s">
        <v>295</v>
      </c>
      <c r="B12" s="299" t="s">
        <v>296</v>
      </c>
      <c r="C12" s="46">
        <v>226</v>
      </c>
      <c r="D12" s="46">
        <v>228</v>
      </c>
      <c r="E12" s="300" t="s">
        <v>78</v>
      </c>
      <c r="F12" s="548" t="s">
        <v>297</v>
      </c>
      <c r="G12" s="549">
        <v>392</v>
      </c>
      <c r="H12" s="549">
        <v>540</v>
      </c>
    </row>
    <row r="13" spans="1:18" ht="12">
      <c r="A13" s="298" t="s">
        <v>298</v>
      </c>
      <c r="B13" s="299" t="s">
        <v>299</v>
      </c>
      <c r="C13" s="46">
        <v>32</v>
      </c>
      <c r="D13" s="46">
        <v>36</v>
      </c>
      <c r="E13" s="301" t="s">
        <v>51</v>
      </c>
      <c r="F13" s="550" t="s">
        <v>300</v>
      </c>
      <c r="G13" s="547">
        <f>SUM(G9:G12)</f>
        <v>9135</v>
      </c>
      <c r="H13" s="547">
        <f>SUM(H9:H12)</f>
        <v>17752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7263</v>
      </c>
      <c r="D14" s="46">
        <v>15910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13</v>
      </c>
      <c r="D16" s="47">
        <v>23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8212</v>
      </c>
      <c r="D19" s="49">
        <f>SUM(D9:D15)+D16</f>
        <v>17637</v>
      </c>
      <c r="E19" s="304" t="s">
        <v>317</v>
      </c>
      <c r="F19" s="551" t="s">
        <v>318</v>
      </c>
      <c r="G19" s="549">
        <v>703</v>
      </c>
      <c r="H19" s="549">
        <v>837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1358</v>
      </c>
      <c r="D22" s="46">
        <v>1693</v>
      </c>
      <c r="E22" s="304" t="s">
        <v>326</v>
      </c>
      <c r="F22" s="551" t="s">
        <v>327</v>
      </c>
      <c r="G22" s="549"/>
      <c r="H22" s="549">
        <v>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1409</v>
      </c>
      <c r="H23" s="549">
        <v>1691</v>
      </c>
    </row>
    <row r="24" spans="1:18" ht="12">
      <c r="A24" s="298" t="s">
        <v>332</v>
      </c>
      <c r="B24" s="305" t="s">
        <v>333</v>
      </c>
      <c r="C24" s="46">
        <v>1</v>
      </c>
      <c r="D24" s="46">
        <v>6</v>
      </c>
      <c r="E24" s="301" t="s">
        <v>103</v>
      </c>
      <c r="F24" s="553" t="s">
        <v>334</v>
      </c>
      <c r="G24" s="547">
        <f>SUM(G19:G23)</f>
        <v>2112</v>
      </c>
      <c r="H24" s="547">
        <f>SUM(H19:H23)</f>
        <v>2534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81</v>
      </c>
      <c r="D25" s="46">
        <v>159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1440</v>
      </c>
      <c r="D26" s="49">
        <f>SUM(D22:D25)</f>
        <v>1858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9652</v>
      </c>
      <c r="D28" s="50">
        <f>D26+D19</f>
        <v>19495</v>
      </c>
      <c r="E28" s="127" t="s">
        <v>339</v>
      </c>
      <c r="F28" s="553" t="s">
        <v>340</v>
      </c>
      <c r="G28" s="547">
        <f>G13+G15+G24</f>
        <v>11247</v>
      </c>
      <c r="H28" s="547">
        <f>H13+H15+H24</f>
        <v>20286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1595</v>
      </c>
      <c r="D30" s="50">
        <f>IF((H28-D28)&gt;0,H28-D28,0)</f>
        <v>791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9652</v>
      </c>
      <c r="D33" s="49">
        <f>D28+D31+D32</f>
        <v>19495</v>
      </c>
      <c r="E33" s="127" t="s">
        <v>353</v>
      </c>
      <c r="F33" s="553" t="s">
        <v>354</v>
      </c>
      <c r="G33" s="53">
        <f>G32+G31+G28</f>
        <v>11247</v>
      </c>
      <c r="H33" s="53">
        <f>H32+H31+H28</f>
        <v>20286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1595</v>
      </c>
      <c r="D34" s="50">
        <f>IF((H33-D33)&gt;0,H33-D33,0)</f>
        <v>791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159</v>
      </c>
      <c r="D35" s="49">
        <f>D36+D37+D38</f>
        <v>69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159</v>
      </c>
      <c r="D36" s="46">
        <v>69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1436</v>
      </c>
      <c r="D39" s="459">
        <f>+IF((H33-D33-D35)&gt;0,H33-D33-D35,0)</f>
        <v>722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1436</v>
      </c>
      <c r="D41" s="52">
        <f>IF(D39-D40&gt;0,D39-D40,0)</f>
        <v>722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11247</v>
      </c>
      <c r="D42" s="53">
        <f>D33+D35+D39</f>
        <v>20286</v>
      </c>
      <c r="E42" s="128" t="s">
        <v>380</v>
      </c>
      <c r="F42" s="129" t="s">
        <v>381</v>
      </c>
      <c r="G42" s="53">
        <f>G39+G33</f>
        <v>11247</v>
      </c>
      <c r="H42" s="53">
        <f>H39+H33</f>
        <v>20286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 t="s">
        <v>869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01.01.2009-31.12.2009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23555</v>
      </c>
      <c r="D10" s="54">
        <v>23563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-10698</v>
      </c>
      <c r="D11" s="54">
        <v>-19384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-238</v>
      </c>
      <c r="D13" s="54">
        <v>-241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229</v>
      </c>
      <c r="D14" s="54">
        <v>-853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-131</v>
      </c>
      <c r="D15" s="54">
        <v>-39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291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-69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104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13042</v>
      </c>
      <c r="D20" s="55">
        <f>SUM(D10:D19)</f>
        <v>3011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-1221</v>
      </c>
      <c r="D22" s="54">
        <v>-263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-8767</v>
      </c>
      <c r="D24" s="54">
        <v>-4017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6205</v>
      </c>
      <c r="D25" s="54">
        <v>5514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51</v>
      </c>
      <c r="D26" s="54">
        <v>643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-176</v>
      </c>
      <c r="D27" s="54">
        <v>-616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-1352</v>
      </c>
      <c r="D31" s="54">
        <v>-1850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-5260</v>
      </c>
      <c r="D32" s="55">
        <f>SUM(D22:D31)</f>
        <v>-589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1416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2337</v>
      </c>
      <c r="D36" s="54">
        <v>5016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-2401</v>
      </c>
      <c r="D37" s="54">
        <v>-5736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-181</v>
      </c>
      <c r="D40" s="54">
        <v>-111</v>
      </c>
      <c r="E40" s="130"/>
      <c r="F40" s="130"/>
    </row>
    <row r="41" spans="1:8" ht="12">
      <c r="A41" s="332" t="s">
        <v>446</v>
      </c>
      <c r="B41" s="333" t="s">
        <v>447</v>
      </c>
      <c r="C41" s="54">
        <v>-2608</v>
      </c>
      <c r="D41" s="54">
        <v>-3478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-2853</v>
      </c>
      <c r="D42" s="55">
        <f>SUM(D34:D41)</f>
        <v>-2893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4929</v>
      </c>
      <c r="D43" s="55">
        <f>D42+D32+D20</f>
        <v>-471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181</v>
      </c>
      <c r="D44" s="132">
        <v>652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5110</v>
      </c>
      <c r="D45" s="55">
        <f>D44+D43</f>
        <v>181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5110</v>
      </c>
      <c r="D46" s="56">
        <v>181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7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4">
      <selection activeCell="E31" sqref="E3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01.01.2009-31.12.2009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3390</v>
      </c>
      <c r="J11" s="58">
        <f>'справка №1-БАЛАНС'!H29+'справка №1-БАЛАНС'!H32</f>
        <v>0</v>
      </c>
      <c r="K11" s="60"/>
      <c r="L11" s="344">
        <f>SUM(C11:K11)</f>
        <v>10407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3390</v>
      </c>
      <c r="J15" s="61">
        <f t="shared" si="2"/>
        <v>0</v>
      </c>
      <c r="K15" s="61">
        <f t="shared" si="2"/>
        <v>0</v>
      </c>
      <c r="L15" s="344">
        <f t="shared" si="1"/>
        <v>10407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1436</v>
      </c>
      <c r="J16" s="345">
        <f>+'справка №1-БАЛАНС'!G32</f>
        <v>0</v>
      </c>
      <c r="K16" s="60"/>
      <c r="L16" s="344">
        <f t="shared" si="1"/>
        <v>1436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770</v>
      </c>
      <c r="I17" s="62">
        <f t="shared" si="3"/>
        <v>-770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770</v>
      </c>
      <c r="I19" s="60">
        <v>-770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-75</v>
      </c>
      <c r="J28" s="60"/>
      <c r="K28" s="60"/>
      <c r="L28" s="344">
        <f t="shared" si="1"/>
        <v>-75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2500</v>
      </c>
      <c r="I29" s="59">
        <f t="shared" si="6"/>
        <v>3981</v>
      </c>
      <c r="J29" s="59">
        <f t="shared" si="6"/>
        <v>0</v>
      </c>
      <c r="K29" s="59">
        <f t="shared" si="6"/>
        <v>0</v>
      </c>
      <c r="L29" s="344">
        <f t="shared" si="1"/>
        <v>11768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2500</v>
      </c>
      <c r="I32" s="59">
        <f t="shared" si="7"/>
        <v>3981</v>
      </c>
      <c r="J32" s="59">
        <f t="shared" si="7"/>
        <v>0</v>
      </c>
      <c r="K32" s="59">
        <f t="shared" si="7"/>
        <v>0</v>
      </c>
      <c r="L32" s="344">
        <f t="shared" si="1"/>
        <v>11768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871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4">
      <selection activeCell="E34" sqref="E3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АУТОБОХЕМИЯ АД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593" t="s">
        <v>5</v>
      </c>
      <c r="B3" s="594"/>
      <c r="C3" s="596" t="str">
        <f>'справка №1-БАЛАНС'!E5</f>
        <v>01.01.2009-31.12.2009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>
        <v>353</v>
      </c>
      <c r="F9" s="189"/>
      <c r="G9" s="74">
        <f>D9+E9-F9</f>
        <v>353</v>
      </c>
      <c r="H9" s="65"/>
      <c r="I9" s="65"/>
      <c r="J9" s="74">
        <f>G9+H9-I9</f>
        <v>353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819</v>
      </c>
      <c r="F10" s="189">
        <v>0</v>
      </c>
      <c r="G10" s="74">
        <f aca="true" t="shared" si="2" ref="G10:G39">D10+E10-F10</f>
        <v>909</v>
      </c>
      <c r="H10" s="65"/>
      <c r="I10" s="65"/>
      <c r="J10" s="74">
        <f aca="true" t="shared" si="3" ref="J10:J39">G10+H10-I10</f>
        <v>909</v>
      </c>
      <c r="K10" s="65">
        <v>50</v>
      </c>
      <c r="L10" s="65">
        <v>12</v>
      </c>
      <c r="M10" s="65"/>
      <c r="N10" s="74">
        <f aca="true" t="shared" si="4" ref="N10:N39">K10+L10-M10</f>
        <v>62</v>
      </c>
      <c r="O10" s="65"/>
      <c r="P10" s="65"/>
      <c r="Q10" s="74">
        <f t="shared" si="0"/>
        <v>62</v>
      </c>
      <c r="R10" s="74">
        <f t="shared" si="1"/>
        <v>847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</v>
      </c>
      <c r="E11" s="189">
        <v>11</v>
      </c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5</v>
      </c>
      <c r="L11" s="65">
        <v>1</v>
      </c>
      <c r="M11" s="65"/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2243</v>
      </c>
      <c r="E13" s="189">
        <v>39</v>
      </c>
      <c r="F13" s="189">
        <v>565</v>
      </c>
      <c r="G13" s="74">
        <f t="shared" si="2"/>
        <v>1717</v>
      </c>
      <c r="H13" s="65"/>
      <c r="I13" s="65"/>
      <c r="J13" s="74">
        <f t="shared" si="3"/>
        <v>1717</v>
      </c>
      <c r="K13" s="65">
        <v>1349</v>
      </c>
      <c r="L13" s="65">
        <v>382</v>
      </c>
      <c r="M13" s="65">
        <v>457</v>
      </c>
      <c r="N13" s="74">
        <f t="shared" si="4"/>
        <v>1274</v>
      </c>
      <c r="O13" s="65"/>
      <c r="P13" s="65"/>
      <c r="Q13" s="74">
        <f t="shared" si="0"/>
        <v>1274</v>
      </c>
      <c r="R13" s="74">
        <f t="shared" si="1"/>
        <v>443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19</v>
      </c>
      <c r="E14" s="189"/>
      <c r="F14" s="189">
        <v>5</v>
      </c>
      <c r="G14" s="74">
        <f t="shared" si="2"/>
        <v>14</v>
      </c>
      <c r="H14" s="65"/>
      <c r="I14" s="65"/>
      <c r="J14" s="74">
        <f t="shared" si="3"/>
        <v>14</v>
      </c>
      <c r="K14" s="65">
        <v>10</v>
      </c>
      <c r="L14" s="65">
        <v>2</v>
      </c>
      <c r="M14" s="65">
        <v>5</v>
      </c>
      <c r="N14" s="74">
        <f t="shared" si="4"/>
        <v>7</v>
      </c>
      <c r="O14" s="65"/>
      <c r="P14" s="65"/>
      <c r="Q14" s="74">
        <f t="shared" si="0"/>
        <v>7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2359</v>
      </c>
      <c r="E17" s="194">
        <f>SUM(E9:E16)</f>
        <v>1222</v>
      </c>
      <c r="F17" s="194">
        <f>SUM(F9:F16)</f>
        <v>570</v>
      </c>
      <c r="G17" s="74">
        <f t="shared" si="2"/>
        <v>3011</v>
      </c>
      <c r="H17" s="75">
        <f>SUM(H9:H16)</f>
        <v>0</v>
      </c>
      <c r="I17" s="75">
        <f>SUM(I9:I16)</f>
        <v>0</v>
      </c>
      <c r="J17" s="74">
        <f t="shared" si="3"/>
        <v>3011</v>
      </c>
      <c r="K17" s="75">
        <f>SUM(K9:K16)</f>
        <v>1414</v>
      </c>
      <c r="L17" s="75">
        <f>SUM(L9:L16)</f>
        <v>397</v>
      </c>
      <c r="M17" s="75">
        <f>SUM(M9:M16)</f>
        <v>462</v>
      </c>
      <c r="N17" s="74">
        <f t="shared" si="4"/>
        <v>1349</v>
      </c>
      <c r="O17" s="75">
        <f>SUM(O9:O16)</f>
        <v>0</v>
      </c>
      <c r="P17" s="75">
        <f>SUM(P9:P16)</f>
        <v>0</v>
      </c>
      <c r="Q17" s="74">
        <f t="shared" si="5"/>
        <v>1349</v>
      </c>
      <c r="R17" s="74">
        <f t="shared" si="6"/>
        <v>1662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/>
      <c r="F22" s="189">
        <v>3</v>
      </c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>
        <v>74</v>
      </c>
      <c r="F23" s="189"/>
      <c r="G23" s="74">
        <f t="shared" si="2"/>
        <v>74</v>
      </c>
      <c r="H23" s="65"/>
      <c r="I23" s="65"/>
      <c r="J23" s="74">
        <f t="shared" si="3"/>
        <v>74</v>
      </c>
      <c r="K23" s="65"/>
      <c r="L23" s="65">
        <v>25</v>
      </c>
      <c r="M23" s="65"/>
      <c r="N23" s="74">
        <f t="shared" si="4"/>
        <v>25</v>
      </c>
      <c r="O23" s="65"/>
      <c r="P23" s="65"/>
      <c r="Q23" s="74">
        <f t="shared" si="5"/>
        <v>25</v>
      </c>
      <c r="R23" s="74">
        <f t="shared" si="6"/>
        <v>49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74</v>
      </c>
      <c r="F25" s="190">
        <f t="shared" si="7"/>
        <v>3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2</v>
      </c>
      <c r="L25" s="66">
        <f t="shared" si="7"/>
        <v>25</v>
      </c>
      <c r="M25" s="66">
        <f t="shared" si="7"/>
        <v>0</v>
      </c>
      <c r="N25" s="67">
        <f t="shared" si="4"/>
        <v>27</v>
      </c>
      <c r="O25" s="66">
        <f t="shared" si="7"/>
        <v>0</v>
      </c>
      <c r="P25" s="66">
        <f t="shared" si="7"/>
        <v>0</v>
      </c>
      <c r="Q25" s="67">
        <f t="shared" si="5"/>
        <v>27</v>
      </c>
      <c r="R25" s="67">
        <f t="shared" si="6"/>
        <v>49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729</v>
      </c>
      <c r="E27" s="192">
        <f aca="true" t="shared" si="8" ref="E27:P27">SUM(E28:E31)</f>
        <v>175</v>
      </c>
      <c r="F27" s="192">
        <f t="shared" si="8"/>
        <v>0</v>
      </c>
      <c r="G27" s="71">
        <f t="shared" si="2"/>
        <v>904</v>
      </c>
      <c r="H27" s="70">
        <f t="shared" si="8"/>
        <v>0</v>
      </c>
      <c r="I27" s="70">
        <f t="shared" si="8"/>
        <v>0</v>
      </c>
      <c r="J27" s="71">
        <f t="shared" si="3"/>
        <v>904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904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617</v>
      </c>
      <c r="E31" s="189">
        <v>175</v>
      </c>
      <c r="F31" s="189"/>
      <c r="G31" s="74">
        <f t="shared" si="2"/>
        <v>792</v>
      </c>
      <c r="H31" s="72"/>
      <c r="I31" s="72"/>
      <c r="J31" s="74">
        <f t="shared" si="3"/>
        <v>792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792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729</v>
      </c>
      <c r="E38" s="194">
        <f aca="true" t="shared" si="12" ref="E38:P38">E27+E32+E37</f>
        <v>175</v>
      </c>
      <c r="F38" s="194">
        <f t="shared" si="12"/>
        <v>0</v>
      </c>
      <c r="G38" s="74">
        <f t="shared" si="2"/>
        <v>904</v>
      </c>
      <c r="H38" s="75">
        <f t="shared" si="12"/>
        <v>0</v>
      </c>
      <c r="I38" s="75">
        <f t="shared" si="12"/>
        <v>0</v>
      </c>
      <c r="J38" s="74">
        <f t="shared" si="3"/>
        <v>904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904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3093</v>
      </c>
      <c r="E40" s="438">
        <f>E17+E18+E19+E25+E38+E39</f>
        <v>1471</v>
      </c>
      <c r="F40" s="438">
        <f aca="true" t="shared" si="13" ref="F40:R40">F17+F18+F19+F25+F38+F39</f>
        <v>573</v>
      </c>
      <c r="G40" s="438">
        <f t="shared" si="13"/>
        <v>3991</v>
      </c>
      <c r="H40" s="438">
        <f t="shared" si="13"/>
        <v>0</v>
      </c>
      <c r="I40" s="438">
        <f t="shared" si="13"/>
        <v>0</v>
      </c>
      <c r="J40" s="438">
        <f t="shared" si="13"/>
        <v>3991</v>
      </c>
      <c r="K40" s="438">
        <f t="shared" si="13"/>
        <v>1416</v>
      </c>
      <c r="L40" s="438">
        <f t="shared" si="13"/>
        <v>422</v>
      </c>
      <c r="M40" s="438">
        <f t="shared" si="13"/>
        <v>462</v>
      </c>
      <c r="N40" s="438">
        <f t="shared" si="13"/>
        <v>1376</v>
      </c>
      <c r="O40" s="438">
        <f t="shared" si="13"/>
        <v>0</v>
      </c>
      <c r="P40" s="438">
        <f t="shared" si="13"/>
        <v>0</v>
      </c>
      <c r="Q40" s="438">
        <f t="shared" si="13"/>
        <v>1376</v>
      </c>
      <c r="R40" s="438">
        <f t="shared" si="13"/>
        <v>2615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2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01.01.2009-31.12.2009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14729</v>
      </c>
      <c r="D16" s="119">
        <f>+D17+D18</f>
        <v>0</v>
      </c>
      <c r="E16" s="120">
        <f t="shared" si="0"/>
        <v>14729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14729</v>
      </c>
      <c r="D17" s="108"/>
      <c r="E17" s="120">
        <f t="shared" si="0"/>
        <v>14729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14729</v>
      </c>
      <c r="D19" s="104">
        <f>D11+D15+D16</f>
        <v>0</v>
      </c>
      <c r="E19" s="118">
        <f>E11+E15+E16</f>
        <v>14729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3731</v>
      </c>
      <c r="D24" s="119">
        <f>SUM(D25:D27)</f>
        <v>3731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3731</v>
      </c>
      <c r="D27" s="108">
        <v>3731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1959</v>
      </c>
      <c r="D28" s="108">
        <v>1959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6073</v>
      </c>
      <c r="D30" s="108">
        <v>6073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67</v>
      </c>
      <c r="D31" s="108">
        <v>67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1294</v>
      </c>
      <c r="D38" s="105">
        <f>SUM(D39:D42)</f>
        <v>1294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1294</v>
      </c>
      <c r="D42" s="108">
        <v>1294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13124</v>
      </c>
      <c r="D43" s="104">
        <f>D24+D28+D29+D31+D30+D32+D33+D38</f>
        <v>13124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27853</v>
      </c>
      <c r="D44" s="103">
        <f>D43+D21+D19+D9</f>
        <v>13124</v>
      </c>
      <c r="E44" s="118">
        <f>E43+E21+E19+E9</f>
        <v>14729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4333</v>
      </c>
      <c r="D56" s="103">
        <f>D57+D59</f>
        <v>0</v>
      </c>
      <c r="E56" s="119">
        <f t="shared" si="1"/>
        <v>4333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4333</v>
      </c>
      <c r="D57" s="108"/>
      <c r="E57" s="119">
        <f t="shared" si="1"/>
        <v>4333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12000</v>
      </c>
      <c r="D63" s="108"/>
      <c r="E63" s="119">
        <f t="shared" si="1"/>
        <v>12000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16333</v>
      </c>
      <c r="D66" s="103">
        <f>D52+D56+D61+D62+D63+D64</f>
        <v>0</v>
      </c>
      <c r="E66" s="119">
        <f t="shared" si="1"/>
        <v>16333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4786</v>
      </c>
      <c r="D85" s="104">
        <f>SUM(D86:D90)+D94</f>
        <v>4786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583</v>
      </c>
      <c r="D86" s="108">
        <v>583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4023</v>
      </c>
      <c r="D87" s="108">
        <v>4023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70</v>
      </c>
      <c r="D88" s="108">
        <v>70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94</v>
      </c>
      <c r="D90" s="103">
        <f>SUM(D91:D93)</f>
        <v>94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84</v>
      </c>
      <c r="D91" s="108">
        <v>84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9</v>
      </c>
      <c r="D92" s="108">
        <v>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477</v>
      </c>
      <c r="D95" s="108">
        <v>477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5263</v>
      </c>
      <c r="D96" s="104">
        <f>D85+D80+D75+D71+D95</f>
        <v>5263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21596</v>
      </c>
      <c r="D97" s="104">
        <f>D96+D68+D66</f>
        <v>5263</v>
      </c>
      <c r="E97" s="104">
        <f>E96+E68+E66</f>
        <v>16333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868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C41" sqref="C4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01.01.2009-31.12.2009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875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2"/>
  <sheetViews>
    <sheetView workbookViewId="0" topLeftCell="A4">
      <selection activeCell="C42" sqref="C42:F4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01.01.2009-31.12.2009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866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873</v>
      </c>
      <c r="B21" s="40"/>
      <c r="C21" s="441">
        <v>634</v>
      </c>
      <c r="D21" s="441">
        <v>6</v>
      </c>
      <c r="E21" s="441"/>
      <c r="F21" s="443">
        <f>C21-E21</f>
        <v>634</v>
      </c>
    </row>
    <row r="22" spans="1:6" ht="12.75">
      <c r="A22" s="36" t="s">
        <v>872</v>
      </c>
      <c r="B22" s="40"/>
      <c r="C22" s="441">
        <v>158</v>
      </c>
      <c r="D22" s="441"/>
      <c r="E22" s="441"/>
      <c r="F22" s="443"/>
    </row>
    <row r="23" spans="1:6" ht="13.5">
      <c r="A23" s="38" t="s">
        <v>838</v>
      </c>
      <c r="B23" s="39" t="s">
        <v>839</v>
      </c>
      <c r="C23" s="429">
        <f>SUM(C21:C22)</f>
        <v>792</v>
      </c>
      <c r="D23" s="429"/>
      <c r="E23" s="429">
        <f>SUM(E21:E21)</f>
        <v>0</v>
      </c>
      <c r="F23" s="442">
        <f>SUM(F21:F21)</f>
        <v>634</v>
      </c>
    </row>
    <row r="24" spans="1:6" ht="13.5">
      <c r="A24" s="41" t="s">
        <v>840</v>
      </c>
      <c r="B24" s="39" t="s">
        <v>841</v>
      </c>
      <c r="C24" s="429">
        <f>C23+C19+C16+C13</f>
        <v>904</v>
      </c>
      <c r="D24" s="429"/>
      <c r="E24" s="429">
        <f>E23+E19+E16+E13</f>
        <v>0</v>
      </c>
      <c r="F24" s="442">
        <f>F23+F19+F16+F13</f>
        <v>746</v>
      </c>
    </row>
    <row r="25" spans="1:6" ht="12.75">
      <c r="A25" s="34" t="s">
        <v>842</v>
      </c>
      <c r="B25" s="39"/>
      <c r="C25" s="429"/>
      <c r="D25" s="429"/>
      <c r="E25" s="429"/>
      <c r="F25" s="442"/>
    </row>
    <row r="26" spans="1:6" ht="12.75">
      <c r="A26" s="36" t="s">
        <v>830</v>
      </c>
      <c r="B26" s="40"/>
      <c r="C26" s="429"/>
      <c r="D26" s="429"/>
      <c r="E26" s="429"/>
      <c r="F26" s="442"/>
    </row>
    <row r="27" spans="1:6" ht="12.75">
      <c r="A27" s="36" t="s">
        <v>831</v>
      </c>
      <c r="B27" s="40"/>
      <c r="C27" s="441"/>
      <c r="D27" s="441"/>
      <c r="E27" s="441"/>
      <c r="F27" s="443">
        <f>C27-E27</f>
        <v>0</v>
      </c>
    </row>
    <row r="28" spans="1:6" ht="13.5">
      <c r="A28" s="38" t="s">
        <v>565</v>
      </c>
      <c r="B28" s="39" t="s">
        <v>843</v>
      </c>
      <c r="C28" s="429">
        <f>SUM(C27:C27)</f>
        <v>0</v>
      </c>
      <c r="D28" s="429"/>
      <c r="E28" s="429">
        <f>SUM(E27:E27)</f>
        <v>0</v>
      </c>
      <c r="F28" s="442">
        <f>SUM(F27:F27)</f>
        <v>0</v>
      </c>
    </row>
    <row r="29" spans="1:6" ht="12.75">
      <c r="A29" s="36" t="s">
        <v>833</v>
      </c>
      <c r="B29" s="40"/>
      <c r="C29" s="429"/>
      <c r="D29" s="429"/>
      <c r="E29" s="429"/>
      <c r="F29" s="442"/>
    </row>
    <row r="30" spans="1:6" ht="12.75">
      <c r="A30" s="36" t="s">
        <v>544</v>
      </c>
      <c r="B30" s="40"/>
      <c r="C30" s="441"/>
      <c r="D30" s="441"/>
      <c r="E30" s="441"/>
      <c r="F30" s="443">
        <f>C30-E30</f>
        <v>0</v>
      </c>
    </row>
    <row r="31" spans="1:6" ht="13.5">
      <c r="A31" s="38" t="s">
        <v>582</v>
      </c>
      <c r="B31" s="39" t="s">
        <v>844</v>
      </c>
      <c r="C31" s="429">
        <f>SUM(C30:C30)</f>
        <v>0</v>
      </c>
      <c r="D31" s="429"/>
      <c r="E31" s="429">
        <f>SUM(E30:E30)</f>
        <v>0</v>
      </c>
      <c r="F31" s="442">
        <f>SUM(F30:F30)</f>
        <v>0</v>
      </c>
    </row>
    <row r="32" spans="1:6" ht="12.75">
      <c r="A32" s="36" t="s">
        <v>835</v>
      </c>
      <c r="B32" s="40"/>
      <c r="C32" s="429"/>
      <c r="D32" s="429"/>
      <c r="E32" s="429"/>
      <c r="F32" s="442"/>
    </row>
    <row r="33" spans="1:6" ht="12.75">
      <c r="A33" s="36" t="s">
        <v>544</v>
      </c>
      <c r="B33" s="40"/>
      <c r="C33" s="441"/>
      <c r="D33" s="441"/>
      <c r="E33" s="441"/>
      <c r="F33" s="443">
        <f>C33-E33</f>
        <v>0</v>
      </c>
    </row>
    <row r="34" spans="1:6" ht="13.5">
      <c r="A34" s="38" t="s">
        <v>601</v>
      </c>
      <c r="B34" s="39" t="s">
        <v>845</v>
      </c>
      <c r="C34" s="429">
        <f>SUM(C33:C33)</f>
        <v>0</v>
      </c>
      <c r="D34" s="429"/>
      <c r="E34" s="429">
        <f>SUM(E33:E33)</f>
        <v>0</v>
      </c>
      <c r="F34" s="442">
        <f>SUM(F33:F33)</f>
        <v>0</v>
      </c>
    </row>
    <row r="35" spans="1:6" ht="12.75">
      <c r="A35" s="36" t="s">
        <v>837</v>
      </c>
      <c r="B35" s="40"/>
      <c r="C35" s="429"/>
      <c r="D35" s="429"/>
      <c r="E35" s="429"/>
      <c r="F35" s="442"/>
    </row>
    <row r="36" spans="1:6" ht="12.75">
      <c r="A36" s="36" t="s">
        <v>544</v>
      </c>
      <c r="B36" s="40"/>
      <c r="C36" s="441"/>
      <c r="D36" s="441"/>
      <c r="E36" s="441"/>
      <c r="F36" s="443">
        <f>C36-E36</f>
        <v>0</v>
      </c>
    </row>
    <row r="37" spans="1:6" ht="13.5">
      <c r="A37" s="38" t="s">
        <v>838</v>
      </c>
      <c r="B37" s="39" t="s">
        <v>846</v>
      </c>
      <c r="C37" s="429">
        <f>SUM(C36:C36)</f>
        <v>0</v>
      </c>
      <c r="D37" s="429"/>
      <c r="E37" s="429">
        <f>SUM(E36:E36)</f>
        <v>0</v>
      </c>
      <c r="F37" s="442">
        <f>SUM(F36:F36)</f>
        <v>0</v>
      </c>
    </row>
    <row r="38" spans="1:6" ht="13.5">
      <c r="A38" s="41" t="s">
        <v>847</v>
      </c>
      <c r="B38" s="39" t="s">
        <v>848</v>
      </c>
      <c r="C38" s="429">
        <f>C37+C34+C31+C28</f>
        <v>0</v>
      </c>
      <c r="D38" s="429"/>
      <c r="E38" s="429">
        <f>E37+E34+E31+E28</f>
        <v>0</v>
      </c>
      <c r="F38" s="442">
        <f>F37+F34+F31+F28</f>
        <v>0</v>
      </c>
    </row>
    <row r="39" spans="1:6" ht="12.75">
      <c r="A39" s="42"/>
      <c r="B39" s="43"/>
      <c r="C39" s="44"/>
      <c r="D39" s="44"/>
      <c r="E39" s="44"/>
      <c r="F39" s="44"/>
    </row>
    <row r="40" spans="1:6" ht="12.75">
      <c r="A40" s="453" t="s">
        <v>874</v>
      </c>
      <c r="B40" s="452"/>
      <c r="C40" s="626" t="s">
        <v>849</v>
      </c>
      <c r="D40" s="626"/>
      <c r="E40" s="626"/>
      <c r="F40" s="626"/>
    </row>
    <row r="41" spans="1:6" ht="12.75">
      <c r="A41" s="516"/>
      <c r="B41" s="517"/>
      <c r="C41" s="516"/>
      <c r="D41" s="516"/>
      <c r="E41" s="516"/>
      <c r="F41" s="516"/>
    </row>
    <row r="42" spans="1:6" ht="12.75">
      <c r="A42" s="516"/>
      <c r="B42" s="517"/>
      <c r="C42" s="626" t="s">
        <v>857</v>
      </c>
      <c r="D42" s="626"/>
      <c r="E42" s="626"/>
      <c r="F42" s="626"/>
    </row>
    <row r="43" spans="3:5" ht="12.75">
      <c r="C43" s="516"/>
      <c r="E43" s="516"/>
    </row>
    <row r="44" ht="12" customHeight="1"/>
    <row r="46" ht="12.75">
      <c r="C46" s="508">
        <v>0</v>
      </c>
    </row>
    <row r="49" ht="12" customHeight="1"/>
    <row r="51" spans="7:16" ht="17.2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spans="7:16" ht="19.5" customHeight="1">
      <c r="G52" s="515"/>
      <c r="H52" s="515"/>
      <c r="I52" s="515"/>
      <c r="J52" s="515"/>
      <c r="K52" s="515"/>
      <c r="L52" s="515"/>
      <c r="M52" s="515"/>
      <c r="N52" s="515"/>
      <c r="O52" s="515"/>
      <c r="P52" s="515"/>
    </row>
    <row r="53" ht="19.5" customHeight="1"/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2 C27:F27 C30:F30 C33:F33 C36:F3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2010-01-26T13:19:41Z</cp:lastPrinted>
  <dcterms:created xsi:type="dcterms:W3CDTF">2000-06-29T12:02:40Z</dcterms:created>
  <dcterms:modified xsi:type="dcterms:W3CDTF">2010-01-26T14:39:25Z</dcterms:modified>
  <cp:category/>
  <cp:version/>
  <cp:contentType/>
  <cp:contentStatus/>
</cp:coreProperties>
</file>