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480" windowHeight="1114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<sst xmlns="http://schemas.openxmlformats.org/spreadsheetml/2006/main" count="1041" uniqueCount="885">
  <si>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</si>
  <si>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</si>
  <si>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</si>
  <si>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</si>
  <si>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</si>
  <si>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</si>
  <si>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</si>
  <si>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</si>
  <si>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</si>
  <si>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</si>
  <si>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</si>
  <si>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</si>
  <si>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</si>
  <si>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</si>
  <si>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</si>
  <si>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</si>
  <si>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</si>
  <si>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</si>
  <si>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</si>
  <si>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</si>
  <si>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</si>
  <si>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</si>
  <si>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</si>
  <si>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</si>
  <si>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</si>
  <si>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</si>
  <si>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</si>
  <si>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</si>
  <si>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</si>
  <si>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</si>
  <si>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</si>
  <si>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</si>
  <si>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</si>
  <si>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</si>
  <si>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</si>
  <si>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</si>
  <si>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</si>
  <si>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</si>
  <si>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</si>
  <si>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</si>
  <si>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</si>
  <si>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</si>
  <si>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</si>
  <si>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</si>
  <si>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</si>
  <si>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</si>
  <si>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</si>
  <si>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</si>
  <si>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</si>
  <si>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</si>
  <si>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</si>
  <si>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</si>
  <si>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</si>
  <si>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</si>
  <si>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</si>
  <si>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</si>
  <si>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</si>
  <si>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</si>
  <si>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</si>
  <si>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</si>
  <si>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</si>
  <si>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</si>
  <si>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</si>
  <si>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</si>
  <si>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</si>
  <si>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</si>
  <si>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</si>
  <si>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</si>
  <si>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</si>
  <si>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</si>
  <si>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</si>
  <si>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</si>
  <si>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</si>
  <si>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</si>
  <si>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</si>
  <si>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</si>
  <si>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</si>
  <si>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</si>
  <si>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</si>
  <si>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</si>
  <si>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</si>
  <si>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</si>
  <si>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</si>
  <si>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</si>
  <si>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</si>
  <si>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</si>
  <si>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</si>
  <si>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</si>
  <si>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</si>
  <si>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</si>
  <si>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</si>
  <si>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</si>
  <si>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</si>
  <si>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</si>
  <si>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</si>
  <si>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</si>
  <si>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</si>
  <si>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</si>
  <si>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</si>
  <si>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</si>
  <si>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</si>
  <si>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</si>
  <si>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</si>
  <si>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</si>
  <si>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</si>
  <si>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</si>
  <si>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</si>
  <si>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</si>
  <si>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</si>
  <si>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</si>
  <si>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</si>
  <si>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</si>
  <si>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</si>
  <si>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</si>
  <si>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</si>
  <si>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</si>
  <si>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</si>
  <si>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</si>
  <si>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</si>
  <si>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</si>
  <si>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</si>
  <si>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</si>
  <si>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</si>
  <si>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</si>
  <si>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</si>
  <si>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</si>
  <si>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</si>
  <si>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</si>
  <si>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</si>
  <si>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</si>
  <si>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</si>
  <si>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</si>
  <si>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</si>
  <si>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</si>
  <si>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</si>
  <si>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</si>
  <si>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</si>
  <si>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</si>
  <si>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</si>
  <si>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</si>
  <si>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</si>
  <si>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</si>
  <si>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</si>
  <si>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</si>
  <si>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</si>
  <si>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</si>
  <si>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</si>
  <si>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</si>
  <si>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</si>
  <si>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</si>
  <si>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</si>
  <si>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</si>
  <si>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</si>
  <si>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</si>
  <si>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</si>
  <si>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</si>
  <si>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</si>
  <si>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</si>
  <si>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</si>
  <si>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</si>
  <si>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</si>
  <si>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</si>
  <si>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</si>
  <si>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</si>
  <si>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</si>
  <si>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</si>
  <si>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</si>
  <si>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</si>
  <si>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</si>
  <si>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</si>
  <si>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</si>
  <si>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</si>
  <si>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</si>
  <si>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</si>
  <si>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</si>
  <si>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</si>
  <si>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</si>
  <si>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</si>
  <si>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</si>
  <si>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</si>
  <si>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</si>
  <si>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</si>
  <si>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</si>
  <si>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</si>
  <si>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</si>
  <si>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</si>
  <si>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</si>
  <si>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</si>
  <si>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</si>
  <si>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</si>
  <si>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</si>
  <si>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</si>
  <si>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</si>
  <si>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</si>
  <si>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</si>
  <si>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</si>
  <si>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</si>
  <si>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</si>
  <si>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</si>
  <si>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</si>
  <si>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</si>
  <si>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</si>
  <si>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</si>
  <si>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</si>
  <si>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</si>
  <si>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</si>
  <si>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</si>
  <si>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</si>
  <si>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</si>
  <si>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</si>
  <si>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</si>
  <si>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</si>
  <si>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</si>
  <si>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</si>
  <si>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</si>
  <si>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</si>
  <si>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</si>
  <si>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</si>
  <si>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</si>
  <si>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</si>
  <si>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</si>
  <si>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</si>
  <si>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</si>
  <si>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</si>
  <si>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</si>
  <si>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</si>
  <si>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</si>
  <si>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</si>
  <si>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</si>
  <si>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</si>
  <si>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</si>
  <si>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</si>
  <si>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</si>
  <si>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</si>
  <si>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</si>
  <si>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</si>
  <si>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</si>
  <si>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</si>
  <si>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</si>
  <si>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</si>
  <si>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</si>
  <si>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</si>
  <si>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</si>
  <si>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</si>
  <si>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</si>
  <si>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</si>
  <si>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</si>
  <si>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</si>
  <si>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</si>
  <si>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</si>
  <si>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</si>
  <si>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</si>
  <si>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</si>
  <si>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</si>
  <si>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</si>
  <si>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</si>
  <si>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</si>
  <si>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</si>
  <si>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</si>
  <si>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</si>
  <si>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</si>
  <si>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</si>
  <si>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</si>
  <si>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</si>
  <si>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</si>
  <si>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</si>
  <si>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</si>
  <si>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</si>
  <si>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</si>
  <si>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</si>
  <si>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</si>
  <si>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</si>
  <si>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</si>
  <si>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</si>
  <si>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</si>
  <si>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</si>
  <si>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</si>
  <si>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</si>
  <si>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</si>
  <si>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</si>
  <si>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</si>
  <si>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</si>
  <si>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</si>
  <si>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</si>
  <si>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</si>
  <si>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</si>
  <si>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</si>
  <si>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</si>
  <si>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</si>
  <si>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</si>
  <si>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</si>
  <si>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</si>
  <si>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</si>
  <si>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</si>
  <si>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</si>
  <si>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</si>
  <si>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</si>
  <si>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</si>
  <si>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</si>
  <si>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</si>
  <si>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</si>
  <si>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</si>
  <si>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</si>
  <si>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</si>
  <si>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</si>
  <si>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</si>
  <si>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</si>
  <si>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</si>
  <si>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</si>
  <si>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</si>
  <si>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</si>
  <si>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</si>
  <si>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</si>
  <si>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</si>
  <si>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</si>
  <si>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</si>
  <si>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</si>
  <si>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</si>
  <si>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</si>
  <si>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</si>
  <si>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</si>
  <si>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</si>
  <si>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</si>
  <si>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</si>
  <si>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</si>
  <si>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</si>
  <si>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</si>
  <si>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</si>
  <si>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</si>
  <si>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</si>
  <si>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</si>
  <si>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</si>
  <si>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</si>
  <si>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</si>
  <si>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</si>
  <si>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</si>
  <si>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</si>
  <si>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</si>
  <si>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</si>
  <si>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</si>
  <si>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</si>
  <si>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</si>
  <si>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</si>
  <si>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</si>
  <si>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</si>
  <si>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</si>
  <si>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</si>
  <si>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</si>
  <si>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</si>
  <si>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</si>
  <si>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</si>
  <si>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</si>
  <si>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</si>
  <si>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</si>
  <si>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</si>
  <si>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</si>
  <si>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</si>
  <si>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</si>
  <si>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</si>
  <si>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</si>
  <si>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</si>
  <si>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</si>
  <si>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</si>
  <si>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</si>
  <si>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</si>
  <si>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</si>
  <si>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</si>
  <si>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</si>
  <si>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</si>
  <si>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</si>
  <si>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</si>
  <si>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</si>
  <si>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</si>
  <si>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</si>
  <si>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</si>
  <si>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</si>
  <si>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</si>
  <si>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</si>
  <si>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</si>
  <si>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</si>
  <si>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</si>
  <si>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</si>
  <si>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</si>
  <si>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</si>
  <si>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</si>
  <si>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</si>
  <si>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</si>
  <si>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</si>
  <si>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</si>
  <si>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</si>
  <si>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</si>
  <si>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</si>
  <si>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</si>
  <si>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</si>
  <si>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</si>
  <si>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</si>
  <si>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</si>
  <si>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</si>
  <si>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</si>
  <si>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</si>
  <si>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</si>
  <si>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</si>
  <si>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</si>
  <si>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</si>
  <si>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</si>
  <si>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</si>
  <si>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</si>
  <si>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</si>
  <si>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</si>
  <si>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</si>
  <si>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</si>
  <si>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</si>
  <si>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</si>
  <si>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</si>
  <si>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</si>
  <si>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</si>
  <si>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</si>
  <si>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</si>
  <si>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</si>
  <si>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</si>
  <si>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</si>
  <si>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</si>
  <si>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</si>
  <si>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</si>
  <si>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</si>
  <si>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</si>
  <si>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</si>
  <si>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</si>
  <si>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</si>
  <si>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</si>
  <si>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</si>
  <si>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</si>
  <si>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</si>
  <si>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</si>
  <si>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</si>
  <si>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</si>
  <si>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</si>
  <si>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</si>
  <si>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</si>
  <si>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</si>
  <si>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</si>
  <si>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</si>
  <si>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</si>
  <si>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</si>
  <si>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</si>
  <si>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</si>
  <si>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</si>
  <si>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</si>
  <si>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</si>
  <si>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</si>
  <si>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</si>
  <si>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</si>
  <si>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</si>
  <si>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</si>
  <si>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</si>
  <si>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</si>
  <si>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</si>
  <si>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</si>
  <si>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</si>
  <si>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</si>
  <si>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</si>
  <si>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</si>
  <si>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</si>
  <si>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</si>
  <si>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</si>
  <si>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</si>
  <si>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</si>
  <si>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</si>
  <si>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</si>
  <si>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</si>
  <si>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</si>
  <si>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</si>
  <si>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</si>
  <si>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</si>
  <si>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</si>
  <si>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</si>
  <si>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</si>
  <si>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</si>
  <si>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</si>
  <si>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</si>
  <si>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</si>
  <si>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</si>
  <si>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</si>
  <si>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</si>
  <si>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</si>
  <si>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</si>
  <si>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</si>
  <si>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</si>
  <si>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</si>
  <si>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</si>
  <si>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</si>
  <si>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</si>
  <si>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</si>
  <si>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</si>
  <si>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</si>
  <si>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</si>
  <si>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</si>
  <si>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</si>
  <si>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</si>
  <si>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</si>
  <si>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</si>
  <si>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</si>
  <si>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</si>
  <si>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</si>
  <si>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</si>
  <si>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</si>
  <si>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</si>
  <si>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</si>
  <si>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</si>
  <si>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</si>
  <si>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</si>
  <si>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</si>
  <si>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</si>
  <si>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</si>
  <si>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</si>
  <si>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</si>
  <si>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</si>
  <si>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</si>
  <si>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</si>
  <si>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</si>
  <si>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</si>
  <si>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</si>
  <si>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</si>
  <si>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</si>
  <si>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</si>
  <si>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</si>
  <si>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</si>
  <si>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</si>
  <si>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</si>
  <si>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</si>
  <si>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</si>
  <si>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</si>
  <si>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</si>
  <si>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</si>
  <si>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</si>
  <si>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</si>
  <si>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</si>
  <si>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</si>
  <si>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</si>
  <si>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</si>
  <si>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</si>
  <si>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</si>
  <si>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</si>
  <si>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</si>
  <si>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</si>
  <si>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</si>
  <si>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</si>
  <si>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</si>
  <si>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</si>
  <si>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</si>
  <si>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</si>
  <si>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</si>
  <si>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</si>
  <si>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</si>
  <si>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</si>
  <si>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</si>
  <si>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</si>
  <si>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</si>
  <si>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</si>
  <si>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</si>
  <si>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</si>
  <si>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</si>
  <si>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</si>
  <si>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</si>
  <si>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</si>
  <si>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</si>
  <si>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</si>
  <si>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</si>
  <si>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</si>
  <si>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</si>
  <si>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</si>
  <si>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</si>
  <si>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</si>
  <si>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</si>
  <si>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</si>
  <si>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</si>
  <si>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</si>
  <si>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</si>
  <si>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</si>
  <si>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</si>
  <si>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</si>
  <si>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</si>
  <si>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</si>
  <si>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</si>
  <si>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</si>
  <si>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</si>
  <si>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</si>
  <si>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</si>
  <si>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</si>
  <si>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</si>
  <si>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</si>
  <si>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</si>
  <si>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</si>
  <si>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</si>
  <si>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</si>
  <si>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</si>
  <si>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</si>
  <si>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</si>
  <si>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</si>
  <si>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</si>
  <si>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</si>
  <si>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</si>
  <si>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</si>
  <si>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</si>
  <si>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</si>
  <si>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</si>
  <si>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</si>
  <si>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</si>
  <si>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</si>
  <si>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</si>
  <si>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</si>
  <si>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</si>
  <si>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</si>
  <si>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</si>
  <si>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</si>
  <si>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</si>
  <si>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</si>
  <si>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</si>
  <si>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</si>
  <si>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</si>
  <si>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</si>
  <si>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</si>
  <si>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</si>
  <si>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</si>
  <si>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</si>
  <si>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</si>
  <si>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</si>
  <si>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</si>
  <si>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</si>
  <si>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</si>
  <si>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</si>
  <si>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</si>
  <si>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</si>
  <si>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</si>
  <si>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</si>
  <si>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</si>
  <si>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</si>
  <si>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</si>
  <si>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</si>
  <si>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</si>
  <si>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</si>
  <si>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</si>
  <si>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</si>
  <si>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</si>
  <si>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</si>
  <si>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</si>
  <si>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</si>
  <si>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</si>
  <si>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</si>
  <si>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</si>
  <si>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</si>
  <si>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</si>
  <si>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</si>
  <si>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</si>
  <si>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</si>
  <si>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</si>
  <si>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</si>
  <si>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</si>
  <si>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</si>
  <si>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</si>
  <si>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</si>
  <si>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</si>
  <si>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</si>
  <si>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</si>
  <si>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</si>
  <si>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</si>
  <si>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</si>
  <si>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</si>
  <si>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</si>
  <si>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</si>
  <si>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</si>
  <si>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</si>
  <si>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</si>
  <si>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</si>
  <si>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</si>
  <si>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</si>
  <si>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</si>
  <si>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</si>
  <si>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</si>
  <si>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</si>
  <si>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</si>
  <si>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</si>
  <si>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</si>
  <si>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</si>
  <si>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</si>
  <si>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</si>
  <si>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</si>
  <si>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</si>
  <si>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</si>
  <si>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</si>
  <si>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</si>
  <si>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</si>
  <si>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</si>
  <si>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</si>
  <si>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</si>
  <si>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</si>
  <si>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</si>
  <si>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</si>
  <si>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</si>
  <si>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</si>
  <si>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</si>
  <si>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</si>
  <si>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</si>
  <si>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</si>
  <si>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</si>
  <si>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</si>
  <si>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</si>
  <si>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</si>
  <si>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</si>
  <si>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</si>
  <si>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</si>
  <si>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</si>
  <si>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</si>
  <si>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</si>
  <si>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</si>
  <si>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</si>
  <si>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</si>
  <si>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</si>
  <si>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</si>
  <si>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</si>
  <si>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</si>
  <si>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</si>
  <si>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</si>
  <si>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</si>
  <si>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</si>
  <si>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</si>
  <si>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</si>
  <si>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</si>
  <si>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</si>
  <si>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</si>
  <si>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</si>
  <si>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</si>
  <si>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</si>
  <si>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</si>
  <si>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</si>
  <si>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</si>
  <si>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</si>
  <si>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</si>
  <si>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</si>
  <si>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</si>
  <si>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</si>
  <si>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</si>
  <si>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</si>
  <si>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</si>
  <si>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</si>
  <si>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</si>
  <si>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</si>
  <si>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</si>
  <si>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</si>
  <si>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</si>
  <si>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</si>
  <si>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</si>
  <si>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</si>
  <si>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</si>
  <si>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</si>
  <si>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</si>
  <si>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</si>
  <si>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</si>
  <si>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</si>
  <si>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</si>
  <si>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</si>
  <si>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</si>
  <si>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</si>
  <si>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</si>
  <si>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</si>
  <si>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</si>
  <si>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</si>
  <si>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</si>
  <si>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</si>
  <si>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</si>
  <si>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</si>
  <si>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</si>
  <si>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</si>
  <si>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</si>
  <si>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</si>
  <si>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</si>
  <si>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</si>
  <si>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</si>
  <si>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</si>
  <si>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</si>
  <si>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</si>
  <si>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</si>
  <si>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</si>
  <si>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</si>
  <si>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</si>
  <si>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</si>
  <si>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</si>
  <si>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</si>
  <si>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</si>
  <si>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</si>
  <si>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</si>
  <si>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</si>
  <si>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</si>
  <si>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</si>
  <si>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</si>
  <si>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</si>
  <si>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</si>
  <si>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</si>
  <si>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</si>
  <si>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</si>
  <si>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</si>
  <si>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</si>
  <si>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</si>
  <si>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</si>
  <si>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</si>
  <si>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</si>
  <si>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</si>
  <si>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</si>
  <si>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</si>
  <si>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</si>
  <si>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</si>
  <si>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</si>
  <si>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</si>
  <si>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</si>
  <si>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</si>
  <si>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</si>
  <si>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</si>
  <si>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</si>
  <si>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</si>
  <si>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</si>
  <si>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</si>
  <si>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</si>
  <si>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</si>
  <si>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</si>
  <si>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</si>
  <si>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</si>
  <si>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</si>
  <si>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</si>
  <si>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</si>
  <si>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</si>
  <si>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</si>
  <si>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</si>
  <si>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</si>
  <si>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</si>
  <si>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</si>
  <si>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</si>
  <si>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</si>
  <si>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</si>
  <si>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</si>
  <si>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</si>
  <si>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</si>
  <si>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</si>
  <si>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</si>
  <si>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</si>
  <si>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</si>
  <si>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</si>
  <si>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</si>
  <si>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</si>
  <si>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</si>
  <si>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</si>
  <si>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</si>
  <si>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</si>
  <si>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</si>
  <si>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</si>
  <si>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</si>
  <si>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</si>
  <si>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</si>
  <si>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</si>
  <si>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</si>
  <si>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</si>
  <si>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</si>
  <si>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</si>
  <si>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</si>
  <si>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</si>
  <si>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</si>
  <si>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</si>
  <si>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</si>
  <si>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</si>
  <si>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</si>
  <si>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</si>
  <si>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</si>
  <si>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</si>
  <si>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</si>
  <si>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</si>
  <si>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Консулт ЕООД</t>
  </si>
  <si>
    <t>Ръководител: Капман Консулт ЕООД чрез Н.Ялъмов</t>
  </si>
  <si>
    <t>КАПМАН СОЛАР ИНВЕСТ ЕООД</t>
  </si>
  <si>
    <t xml:space="preserve"> към 31 декември    2012г.</t>
  </si>
  <si>
    <t>Дата на съставяне: 21.03.2013г.</t>
  </si>
  <si>
    <t>21.03.2013. г</t>
  </si>
  <si>
    <t xml:space="preserve">Дата на съставяне:21.03.2013 г.                                      </t>
  </si>
  <si>
    <t xml:space="preserve">Дата  на съставяне: 21.03.2013 г                                                                                                                          </t>
  </si>
  <si>
    <t xml:space="preserve">Дата на съставяне:21.03.2013 г                       </t>
  </si>
  <si>
    <t>Дата на съставяне:21.03.2013г.</t>
  </si>
  <si>
    <t>Дата на съставяне: 21.03.2013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</si>
</sst>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67">
      <selection activeCell="G71" sqref="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>
        <v>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-14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6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-8</v>
      </c>
      <c r="H33" s="154">
        <f>H27+H31+H32</f>
        <v>-30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1200</v>
      </c>
      <c r="H36" s="154">
        <f>H25+H17+H33</f>
        <v>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80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391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</v>
      </c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392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26</v>
      </c>
      <c r="D88" s="151">
        <v>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705</v>
      </c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731</v>
      </c>
      <c r="D91" s="155">
        <f>SUM(D87:D90)</f>
        <v>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1123</v>
      </c>
      <c r="D93" s="155">
        <f>D64+D75+D84+D91+D92</f>
        <v>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1203</v>
      </c>
      <c r="D94" s="164">
        <f>D93+D55</f>
        <v>87</v>
      </c>
      <c r="E94" s="449" t="s">
        <v>269</v>
      </c>
      <c r="F94" s="289" t="s">
        <v>270</v>
      </c>
      <c r="G94" s="165">
        <f>G36+G39+G55+G79</f>
        <v>1203</v>
      </c>
      <c r="H94" s="165">
        <f>H36+H39+H55+H79</f>
        <v>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878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17" sqref="C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декември    2012г.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9</v>
      </c>
      <c r="D10" s="46">
        <v>22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>
        <v>13</v>
      </c>
    </row>
    <row r="12" spans="1:8" ht="12">
      <c r="A12" s="298" t="s">
        <v>293</v>
      </c>
      <c r="B12" s="299" t="s">
        <v>294</v>
      </c>
      <c r="C12" s="46">
        <v>2</v>
      </c>
      <c r="D12" s="46">
        <v>2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</v>
      </c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1</v>
      </c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13</v>
      </c>
      <c r="D19" s="49">
        <f>SUM(D9:D15)+D16</f>
        <v>25</v>
      </c>
      <c r="E19" s="304" t="s">
        <v>315</v>
      </c>
      <c r="F19" s="552" t="s">
        <v>316</v>
      </c>
      <c r="G19" s="550">
        <v>19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>
        <v>3</v>
      </c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19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13</v>
      </c>
      <c r="D28" s="50">
        <f>D26+D19</f>
        <v>28</v>
      </c>
      <c r="E28" s="127" t="s">
        <v>337</v>
      </c>
      <c r="F28" s="554" t="s">
        <v>338</v>
      </c>
      <c r="G28" s="548">
        <f>G13+G15+G24</f>
        <v>19</v>
      </c>
      <c r="H28" s="548">
        <f>H13+H15+H24</f>
        <v>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6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15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13</v>
      </c>
      <c r="D33" s="49">
        <f>D28+D31+D32</f>
        <v>28</v>
      </c>
      <c r="E33" s="127" t="s">
        <v>351</v>
      </c>
      <c r="F33" s="554" t="s">
        <v>352</v>
      </c>
      <c r="G33" s="53">
        <f>G32+G31+G28</f>
        <v>19</v>
      </c>
      <c r="H33" s="53">
        <f>H32+H31+H28</f>
        <v>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6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15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15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6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30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6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30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19</v>
      </c>
      <c r="D42" s="53">
        <f>D33+D35+D39</f>
        <v>43</v>
      </c>
      <c r="E42" s="128" t="s">
        <v>378</v>
      </c>
      <c r="F42" s="129" t="s">
        <v>379</v>
      </c>
      <c r="G42" s="53">
        <f>G39+G33</f>
        <v>19</v>
      </c>
      <c r="H42" s="53">
        <f>H39+H33</f>
        <v>43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декември    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-398</v>
      </c>
      <c r="D11" s="54">
        <v>-7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97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18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-384</v>
      </c>
      <c r="D20" s="55">
        <f>SUM(D10:D19)</f>
        <v>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1108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-80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1108</v>
      </c>
      <c r="D42" s="55">
        <f>SUM(D34:D41)</f>
        <v>-80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724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</v>
      </c>
      <c r="D44" s="132">
        <v>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731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731</v>
      </c>
      <c r="D46" s="56">
        <v>7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декември    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-30</v>
      </c>
      <c r="K11" s="60"/>
      <c r="L11" s="344">
        <f>SUM(C11:K11)</f>
        <v>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16</v>
      </c>
      <c r="I15" s="61">
        <f t="shared" si="2"/>
        <v>0</v>
      </c>
      <c r="J15" s="61">
        <f t="shared" si="2"/>
        <v>-30</v>
      </c>
      <c r="K15" s="61">
        <f t="shared" si="2"/>
        <v>0</v>
      </c>
      <c r="L15" s="344">
        <f t="shared" si="1"/>
        <v>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6</v>
      </c>
      <c r="J16" s="345">
        <f>+'справка №1-БАЛАНС'!G32</f>
        <v>0</v>
      </c>
      <c r="K16" s="60"/>
      <c r="L16" s="344">
        <f t="shared" si="1"/>
        <v>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-16</v>
      </c>
      <c r="I20" s="60"/>
      <c r="J20" s="60">
        <v>16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1108</v>
      </c>
      <c r="D28" s="60"/>
      <c r="E28" s="60"/>
      <c r="F28" s="60">
        <v>0</v>
      </c>
      <c r="G28" s="60"/>
      <c r="H28" s="60"/>
      <c r="I28" s="60">
        <v>0</v>
      </c>
      <c r="J28" s="60"/>
      <c r="K28" s="60"/>
      <c r="L28" s="344">
        <f t="shared" si="1"/>
        <v>1108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</v>
      </c>
      <c r="J29" s="59">
        <f t="shared" si="6"/>
        <v>-14</v>
      </c>
      <c r="K29" s="59">
        <f t="shared" si="6"/>
        <v>0</v>
      </c>
      <c r="L29" s="344">
        <f t="shared" si="1"/>
        <v>1200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</v>
      </c>
      <c r="J32" s="59">
        <f t="shared" si="7"/>
        <v>-14</v>
      </c>
      <c r="K32" s="59">
        <f t="shared" si="7"/>
        <v>0</v>
      </c>
      <c r="L32" s="344">
        <f t="shared" si="1"/>
        <v>1200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874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31 декември    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80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>
        <v>80</v>
      </c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80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80</v>
      </c>
      <c r="F40" s="438">
        <f aca="true" t="shared" si="13" ref="F40:R40">F17+F18+F19+F25+F38+F39</f>
        <v>0</v>
      </c>
      <c r="G40" s="438">
        <f t="shared" si="13"/>
        <v>80</v>
      </c>
      <c r="H40" s="438">
        <f t="shared" si="13"/>
        <v>0</v>
      </c>
      <c r="I40" s="438">
        <f t="shared" si="13"/>
        <v>0</v>
      </c>
      <c r="J40" s="438">
        <f t="shared" si="13"/>
        <v>80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11"/>
      <c r="L44" s="611"/>
      <c r="M44" s="611"/>
      <c r="N44" s="611"/>
      <c r="O44" s="600" t="s">
        <v>875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декември    2012г.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391</v>
      </c>
      <c r="D29" s="108">
        <v>391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392</v>
      </c>
      <c r="D43" s="104">
        <f>D24+D28+D29+D31+D30+D32+D33+D38</f>
        <v>392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392</v>
      </c>
      <c r="D44" s="103">
        <f>D43+D21+D19+D9</f>
        <v>392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2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</v>
      </c>
      <c r="D87" s="108">
        <v>2</v>
      </c>
      <c r="E87" s="119">
        <f t="shared" si="1"/>
        <v>0</v>
      </c>
      <c r="F87" s="108">
        <v>2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</v>
      </c>
      <c r="D95" s="108">
        <v>1</v>
      </c>
      <c r="E95" s="119">
        <f t="shared" si="1"/>
        <v>0</v>
      </c>
      <c r="F95" s="110">
        <v>1</v>
      </c>
    </row>
    <row r="96" spans="1:16" ht="12">
      <c r="A96" s="398" t="s">
        <v>759</v>
      </c>
      <c r="B96" s="407" t="s">
        <v>760</v>
      </c>
      <c r="C96" s="104">
        <f>C85+C80+C75+C71+C95</f>
        <v>3</v>
      </c>
      <c r="D96" s="104">
        <f>D85+D80+D75+D71+D95</f>
        <v>3</v>
      </c>
      <c r="E96" s="104">
        <f>E85+E80+E75+E71+E95</f>
        <v>0</v>
      </c>
      <c r="F96" s="104">
        <f>F85+F80+F75+F71+F95</f>
        <v>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</v>
      </c>
      <c r="D97" s="104">
        <f>D96+D68+D66</f>
        <v>3</v>
      </c>
      <c r="E97" s="104">
        <f>E96+E68+E66</f>
        <v>0</v>
      </c>
      <c r="F97" s="104">
        <f>F96+F68+F66</f>
        <v>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883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декември    2012г.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декември    2012г.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884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875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2013-03-28T05:55:08Z</cp:lastPrinted>
  <dcterms:created xsi:type="dcterms:W3CDTF">2000-06-29T12:02:40Z</dcterms:created>
  <dcterms:modified xsi:type="dcterms:W3CDTF">2013-03-29T14:40:36Z</dcterms:modified>
  <cp:category/>
  <cp:version/>
  <cp:contentType/>
  <cp:contentStatus/>
</cp:coreProperties>
</file>