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<sst xmlns="http://schemas.openxmlformats.org/spreadsheetml/2006/main" count="1067" uniqueCount="884">
  <si>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</si>
  <si>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</si>
  <si>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</si>
  <si>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</si>
  <si>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</si>
  <si>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</si>
  <si>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</si>
  <si>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</si>
  <si>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</si>
  <si>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</si>
  <si>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</si>
  <si>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</si>
  <si>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</si>
  <si>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</si>
  <si>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</si>
  <si>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</si>
  <si>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</si>
  <si>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</si>
  <si>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</si>
  <si>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</si>
  <si>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</si>
  <si>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</si>
  <si>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</si>
  <si>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</si>
  <si>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</si>
  <si>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</si>
  <si>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</si>
  <si>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</si>
  <si>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</si>
  <si>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</si>
  <si>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</si>
  <si>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</si>
  <si>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</si>
  <si>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</si>
  <si>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</si>
  <si>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</si>
  <si>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</si>
  <si>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</si>
  <si>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</si>
  <si>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</si>
  <si>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</si>
  <si>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</si>
  <si>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</si>
  <si>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</si>
  <si>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</si>
  <si>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</si>
  <si>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</si>
  <si>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</si>
  <si>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</si>
  <si>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</si>
  <si>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</si>
  <si>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</si>
  <si>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</si>
  <si>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</si>
  <si>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</si>
  <si>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</si>
  <si>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</si>
  <si>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</si>
  <si>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</si>
  <si>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</si>
  <si>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</si>
  <si>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</si>
  <si>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</si>
  <si>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</si>
  <si>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</si>
  <si>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</si>
  <si>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</si>
  <si>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</si>
  <si>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</si>
  <si>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</si>
  <si>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</si>
  <si>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</si>
  <si>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</si>
  <si>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</si>
  <si>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</si>
  <si>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</si>
  <si>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</si>
  <si>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</si>
  <si>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</si>
  <si>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</si>
  <si>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</si>
  <si>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</si>
  <si>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</si>
  <si>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</si>
  <si>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</si>
  <si>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</si>
  <si>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</si>
  <si>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</si>
  <si>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</si>
  <si>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</si>
  <si>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</si>
  <si>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</si>
  <si>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</si>
  <si>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</si>
  <si>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</si>
  <si>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</si>
  <si>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</si>
  <si>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</si>
  <si>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</si>
  <si>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</si>
  <si>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</si>
  <si>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</si>
  <si>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</si>
  <si>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</si>
  <si>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</si>
  <si>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</si>
  <si>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</si>
  <si>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</si>
  <si>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</si>
  <si>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</si>
  <si>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</si>
  <si>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</si>
  <si>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</si>
  <si>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</si>
  <si>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</si>
  <si>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</si>
  <si>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</si>
  <si>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</si>
  <si>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</si>
  <si>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</si>
  <si>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</si>
  <si>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</si>
  <si>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</si>
  <si>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</si>
  <si>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</si>
  <si>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</si>
  <si>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</si>
  <si>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</si>
  <si>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</si>
  <si>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</si>
  <si>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</si>
  <si>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</si>
  <si>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</si>
  <si>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</si>
  <si>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</si>
  <si>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</si>
  <si>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</si>
  <si>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</si>
  <si>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</si>
  <si>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</si>
  <si>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</si>
  <si>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</si>
  <si>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</si>
  <si>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</si>
  <si>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</si>
  <si>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</si>
  <si>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</si>
  <si>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</si>
  <si>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</si>
  <si>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</si>
  <si>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</si>
  <si>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</si>
  <si>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</si>
  <si>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</si>
  <si>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</si>
  <si>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</si>
  <si>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</si>
  <si>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</si>
  <si>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</si>
  <si>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</si>
  <si>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</si>
  <si>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</si>
  <si>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</si>
  <si>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</si>
  <si>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</si>
  <si>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</si>
  <si>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</si>
  <si>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</si>
  <si>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</si>
  <si>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</si>
  <si>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</si>
  <si>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</si>
  <si>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</si>
  <si>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</si>
  <si>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</si>
  <si>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</si>
  <si>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</si>
  <si>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</si>
  <si>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</si>
  <si>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</si>
  <si>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</si>
  <si>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</si>
  <si>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</si>
  <si>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</si>
  <si>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</si>
  <si>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</si>
  <si>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</si>
  <si>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</si>
  <si>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</si>
  <si>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</si>
  <si>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</si>
  <si>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</si>
  <si>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</si>
  <si>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</si>
  <si>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</si>
  <si>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</si>
  <si>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</si>
  <si>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</si>
  <si>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</si>
  <si>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</si>
  <si>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</si>
  <si>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</si>
  <si>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</si>
  <si>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</si>
  <si>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</si>
  <si>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</si>
  <si>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</si>
  <si>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</si>
  <si>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</si>
  <si>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</si>
  <si>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</si>
  <si>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</si>
  <si>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</si>
  <si>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</si>
  <si>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</si>
  <si>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</si>
  <si>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</si>
  <si>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</si>
  <si>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</si>
  <si>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</si>
  <si>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</si>
  <si>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</si>
  <si>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</si>
  <si>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</si>
  <si>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</si>
  <si>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</si>
  <si>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</si>
  <si>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</si>
  <si>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</si>
  <si>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</si>
  <si>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</si>
  <si>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</si>
  <si>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</si>
  <si>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</si>
  <si>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</si>
  <si>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</si>
  <si>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</si>
  <si>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</si>
  <si>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</si>
  <si>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</si>
  <si>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</si>
  <si>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</si>
  <si>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</si>
  <si>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</si>
  <si>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</si>
  <si>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</si>
  <si>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</si>
  <si>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</si>
  <si>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</si>
  <si>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</si>
  <si>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</si>
  <si>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</si>
  <si>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</si>
  <si>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</si>
  <si>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</si>
  <si>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</si>
  <si>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</si>
  <si>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</si>
  <si>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</si>
  <si>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</si>
  <si>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</si>
  <si>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</si>
  <si>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</si>
  <si>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</si>
  <si>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</si>
  <si>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</si>
  <si>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</si>
  <si>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</si>
  <si>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</si>
  <si>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</si>
  <si>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</si>
  <si>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</si>
  <si>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</si>
  <si>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</si>
  <si>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</si>
  <si>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</si>
  <si>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</si>
  <si>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</si>
  <si>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</si>
  <si>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</si>
  <si>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</si>
  <si>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</si>
  <si>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</si>
  <si>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</si>
  <si>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</si>
  <si>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</si>
  <si>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</si>
  <si>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</si>
  <si>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</si>
  <si>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</si>
  <si>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</si>
  <si>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</si>
  <si>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</si>
  <si>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</si>
  <si>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</si>
  <si>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</si>
  <si>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</si>
  <si>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</si>
  <si>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</si>
  <si>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</si>
  <si>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</si>
  <si>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</si>
  <si>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</si>
  <si>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</si>
  <si>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</si>
  <si>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</si>
  <si>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</si>
  <si>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</si>
  <si>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</si>
  <si>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</si>
  <si>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</si>
  <si>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</si>
  <si>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</si>
  <si>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</si>
  <si>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</si>
  <si>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</si>
  <si>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</si>
  <si>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</si>
  <si>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</si>
  <si>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</si>
  <si>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</si>
  <si>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</si>
  <si>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</si>
  <si>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</si>
  <si>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</si>
  <si>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</si>
  <si>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</si>
  <si>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</si>
  <si>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</si>
  <si>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</si>
  <si>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</si>
  <si>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</si>
  <si>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</si>
  <si>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</si>
  <si>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</si>
  <si>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</si>
  <si>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</si>
  <si>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</si>
  <si>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</si>
  <si>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</si>
  <si>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</si>
  <si>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</si>
  <si>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</si>
  <si>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</si>
  <si>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</si>
  <si>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</si>
  <si>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</si>
  <si>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</si>
  <si>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</si>
  <si>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</si>
  <si>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</si>
  <si>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</si>
  <si>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</si>
  <si>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</si>
  <si>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</si>
  <si>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</si>
  <si>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</si>
  <si>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</si>
  <si>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</si>
  <si>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</si>
  <si>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</si>
  <si>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</si>
  <si>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</si>
  <si>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</si>
  <si>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</si>
  <si>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</si>
  <si>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</si>
  <si>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</si>
  <si>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</si>
  <si>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</si>
  <si>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</si>
  <si>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</si>
  <si>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</si>
  <si>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</si>
  <si>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</si>
  <si>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</si>
  <si>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</si>
  <si>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</si>
  <si>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</si>
  <si>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</si>
  <si>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</si>
  <si>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</si>
  <si>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</si>
  <si>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</si>
  <si>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</si>
  <si>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</si>
  <si>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</si>
  <si>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</si>
  <si>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</si>
  <si>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</si>
  <si>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</si>
  <si>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</si>
  <si>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</si>
  <si>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</si>
  <si>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</si>
  <si>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</si>
  <si>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</si>
  <si>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</si>
  <si>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</si>
  <si>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</si>
  <si>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</si>
  <si>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</si>
  <si>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</si>
  <si>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</si>
  <si>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</si>
  <si>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</si>
  <si>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</si>
  <si>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</si>
  <si>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</si>
  <si>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</si>
  <si>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</si>
  <si>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</si>
  <si>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</si>
  <si>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</si>
  <si>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</si>
  <si>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</si>
  <si>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</si>
  <si>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</si>
  <si>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</si>
  <si>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</si>
  <si>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</si>
  <si>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</si>
  <si>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</si>
  <si>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</si>
  <si>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</si>
  <si>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</si>
  <si>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</si>
  <si>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</si>
  <si>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</si>
  <si>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</si>
  <si>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</si>
  <si>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</si>
  <si>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</si>
  <si>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</si>
  <si>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</si>
  <si>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</si>
  <si>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</si>
  <si>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</si>
  <si>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</si>
  <si>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</si>
  <si>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</si>
  <si>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</si>
  <si>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</si>
  <si>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</si>
  <si>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</si>
  <si>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</si>
  <si>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</si>
  <si>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</si>
  <si>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</si>
  <si>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</si>
  <si>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</si>
  <si>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</si>
  <si>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</si>
  <si>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</si>
  <si>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</si>
  <si>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</si>
  <si>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</si>
  <si>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</si>
  <si>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</si>
  <si>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</si>
  <si>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</si>
  <si>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</si>
  <si>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</si>
  <si>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</si>
  <si>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</si>
  <si>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</si>
  <si>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</si>
  <si>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</si>
  <si>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</si>
  <si>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</si>
  <si>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</si>
  <si>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</si>
  <si>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</si>
  <si>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</si>
  <si>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</si>
  <si>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</si>
  <si>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</si>
  <si>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</si>
  <si>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</si>
  <si>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</si>
  <si>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</si>
  <si>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</si>
  <si>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</si>
  <si>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</si>
  <si>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</si>
  <si>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</si>
  <si>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</si>
  <si>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</si>
  <si>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</si>
  <si>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</si>
  <si>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</si>
  <si>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</si>
  <si>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</si>
  <si>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</si>
  <si>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</si>
  <si>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</si>
  <si>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</si>
  <si>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</si>
  <si>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</si>
  <si>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</si>
  <si>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</si>
  <si>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</si>
  <si>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</si>
  <si>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</si>
  <si>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</si>
  <si>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</si>
  <si>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</si>
  <si>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</si>
  <si>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</si>
  <si>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</si>
  <si>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</si>
  <si>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</si>
  <si>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</si>
  <si>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</si>
  <si>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</si>
  <si>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</si>
  <si>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</si>
  <si>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</si>
  <si>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</si>
  <si>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</si>
  <si>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</si>
  <si>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</si>
  <si>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</si>
  <si>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</si>
  <si>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</si>
  <si>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</si>
  <si>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</si>
  <si>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</si>
  <si>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</si>
  <si>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</si>
  <si>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</si>
  <si>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</si>
  <si>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</si>
  <si>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</si>
  <si>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</si>
  <si>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</si>
  <si>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</si>
  <si>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</si>
  <si>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</si>
  <si>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</si>
  <si>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</si>
  <si>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</si>
  <si>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</si>
  <si>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</si>
  <si>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</si>
  <si>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</si>
  <si>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</si>
  <si>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</si>
  <si>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</si>
  <si>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</si>
  <si>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</si>
  <si>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</si>
  <si>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</si>
  <si>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</si>
  <si>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</si>
  <si>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</si>
  <si>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</si>
  <si>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</si>
  <si>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</si>
  <si>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</si>
  <si>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</si>
  <si>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</si>
  <si>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</si>
  <si>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</si>
  <si>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</si>
  <si>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</si>
  <si>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</si>
  <si>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</si>
  <si>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</si>
  <si>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</si>
  <si>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</si>
  <si>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</si>
  <si>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</si>
  <si>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</si>
  <si>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</si>
  <si>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</si>
  <si>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</si>
  <si>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</si>
  <si>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</si>
  <si>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</si>
  <si>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</si>
  <si>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</si>
  <si>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</si>
  <si>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</si>
  <si>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</si>
  <si>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</si>
  <si>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</si>
  <si>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</si>
  <si>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</si>
  <si>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</si>
  <si>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</si>
  <si>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</si>
  <si>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</si>
  <si>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</si>
  <si>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</si>
  <si>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</si>
  <si>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</si>
  <si>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</si>
  <si>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</si>
  <si>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</si>
  <si>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</si>
  <si>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</si>
  <si>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</si>
  <si>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</si>
  <si>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</si>
  <si>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</si>
  <si>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</si>
  <si>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</si>
  <si>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</si>
  <si>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</si>
  <si>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</si>
  <si>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</si>
  <si>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</si>
  <si>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</si>
  <si>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</si>
  <si>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</si>
  <si>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</si>
  <si>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</si>
  <si>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</si>
  <si>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</si>
  <si>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</si>
  <si>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</si>
  <si>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</si>
  <si>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</si>
  <si>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</si>
  <si>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</si>
  <si>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</si>
  <si>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</si>
  <si>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</si>
  <si>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</si>
  <si>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</si>
  <si>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</si>
  <si>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</si>
  <si>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</si>
  <si>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</si>
  <si>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</si>
  <si>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</si>
  <si>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</si>
  <si>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</si>
  <si>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</si>
  <si>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</si>
  <si>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</si>
  <si>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</si>
  <si>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</si>
  <si>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</si>
  <si>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</si>
  <si>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</si>
  <si>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</si>
  <si>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</si>
  <si>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</si>
  <si>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</si>
  <si>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</si>
  <si>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</si>
  <si>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</si>
  <si>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</si>
  <si>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</si>
  <si>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</si>
  <si>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</si>
  <si>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</si>
  <si>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</si>
  <si>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</si>
  <si>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</si>
  <si>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</si>
  <si>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</si>
  <si>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</si>
  <si>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</si>
  <si>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</si>
  <si>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</si>
  <si>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</si>
  <si>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</si>
  <si>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</si>
  <si>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</si>
  <si>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</si>
  <si>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</si>
  <si>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</si>
  <si>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</si>
  <si>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</si>
  <si>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</si>
  <si>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</si>
  <si>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</si>
  <si>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</si>
  <si>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</si>
  <si>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</si>
  <si>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</si>
  <si>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</si>
  <si>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</si>
  <si>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</si>
  <si>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</si>
  <si>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</si>
  <si>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</si>
  <si>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</si>
  <si>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</si>
  <si>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</si>
  <si>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</si>
  <si>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</si>
  <si>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</si>
  <si>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</si>
  <si>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</si>
  <si>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</si>
  <si>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</si>
  <si>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</si>
  <si>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</si>
  <si>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</si>
  <si>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</si>
  <si>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</si>
  <si>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</si>
  <si>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</si>
  <si>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</si>
  <si>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</si>
  <si>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</si>
  <si>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</si>
  <si>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</si>
  <si>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</si>
  <si>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</si>
  <si>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</si>
  <si>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</si>
  <si>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</si>
  <si>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</si>
  <si>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</si>
  <si>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</si>
  <si>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</si>
  <si>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</si>
  <si>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</si>
  <si>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</si>
  <si>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</si>
  <si>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</si>
  <si>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</si>
  <si>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</si>
  <si>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</si>
  <si>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</si>
  <si>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</si>
  <si>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</si>
  <si>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</si>
  <si>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</si>
  <si>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</si>
  <si>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</si>
  <si>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</si>
  <si>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</si>
  <si>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</si>
  <si>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</si>
  <si>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</si>
  <si>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</si>
  <si>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</si>
  <si>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</si>
  <si>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</si>
  <si>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</si>
  <si>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</si>
  <si>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</si>
  <si>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</si>
  <si>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</si>
  <si>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</si>
  <si>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</si>
  <si>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</si>
  <si>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</si>
  <si>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</si>
  <si>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</si>
  <si>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</si>
  <si>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</si>
  <si>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</si>
  <si>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</si>
  <si>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</si>
  <si>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</si>
  <si>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</si>
  <si>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</si>
  <si>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</si>
  <si>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</si>
  <si>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</si>
  <si>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</si>
  <si>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</si>
  <si>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</si>
  <si>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</si>
  <si>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</si>
  <si>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</si>
  <si>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</si>
  <si>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</si>
  <si>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</si>
  <si>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</si>
  <si>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</si>
  <si>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</si>
  <si>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</si>
  <si>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</si>
  <si>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</si>
  <si>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</si>
  <si>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</si>
  <si>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</si>
  <si>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</si>
  <si>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</si>
  <si>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</si>
  <si>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</si>
  <si>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</si>
  <si>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</si>
  <si>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</si>
  <si>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</si>
  <si>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</si>
  <si>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</si>
  <si>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</si>
  <si>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</si>
  <si>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</si>
  <si>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</si>
  <si>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</si>
  <si>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</si>
  <si>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</si>
  <si>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</si>
  <si>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</si>
  <si>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</si>
  <si>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</si>
  <si>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</si>
  <si>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</si>
  <si>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</si>
  <si>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</si>
  <si>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</si>
  <si>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</si>
  <si>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</si>
  <si>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</si>
  <si>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</si>
  <si>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</si>
  <si>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</si>
  <si>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</si>
  <si>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</si>
  <si>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</si>
  <si>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</si>
  <si>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</si>
  <si>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</si>
  <si>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</si>
  <si>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</si>
  <si>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</si>
  <si>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</si>
  <si>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</si>
  <si>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</si>
  <si>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</si>
  <si>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</si>
  <si>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</si>
  <si>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</si>
  <si>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</si>
  <si>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</si>
  <si>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</si>
  <si>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</si>
  <si>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</si>
  <si>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</si>
  <si>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</si>
  <si>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</si>
  <si>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</si>
  <si>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</si>
  <si>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</si>
  <si>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</si>
  <si>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</si>
  <si>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</si>
  <si>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</si>
  <si>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</si>
  <si>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</si>
  <si>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</si>
  <si>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</si>
  <si>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</si>
  <si>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</si>
  <si>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</si>
  <si>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</si>
  <si>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</si>
  <si>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</si>
  <si>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</si>
  <si>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</si>
  <si>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</si>
  <si>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</si>
  <si>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</si>
  <si>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</si>
  <si>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</si>
  <si>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</si>
  <si>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</si>
  <si>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</si>
  <si>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</si>
  <si>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</si>
  <si>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 xml:space="preserve">Отчетен период </t>
  </si>
  <si>
    <t>Ръководител:Д. ГЕОРГИЕВ</t>
  </si>
  <si>
    <t xml:space="preserve">Съставител: М.АЛЕКСАНДРОВА                                </t>
  </si>
  <si>
    <t xml:space="preserve">    МАРИЯ АЛЕКСАНДРОВА</t>
  </si>
  <si>
    <t xml:space="preserve">Дата на съставяне   :28.01.2011                     </t>
  </si>
  <si>
    <t>Дата на съставяне: 30.10.2011</t>
  </si>
  <si>
    <t>към 30.09.2011</t>
  </si>
  <si>
    <t>30.09.2011г.</t>
  </si>
  <si>
    <t>30.10.2011</t>
  </si>
  <si>
    <t xml:space="preserve">Дата на съставяне: 30.10.2011                                      </t>
  </si>
  <si>
    <t xml:space="preserve">Дата  на съставяне: 30.10.2011.............                                                                                                                                </t>
  </si>
  <si>
    <t>Дата на съставяне:   30.10.2011</t>
  </si>
  <si>
    <r>
      <t>Дата на съставяне: 30.10 .2011</t>
    </r>
    <r>
      <rPr>
        <sz val="10"/>
        <rFont val="Times New Roman"/>
        <family val="1"/>
      </rPr>
      <t>…………………………………..</t>
    </r>
  </si>
  <si>
    <t>Дата на съставяне:    30.10 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</si>
</sst>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5">
      <selection activeCell="E6" sqref="E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876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10375</v>
      </c>
      <c r="D11" s="205">
        <v>10375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</v>
      </c>
      <c r="D16" s="205">
        <v>1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10376</v>
      </c>
      <c r="D19" s="209">
        <f>SUM(D11:D18)</f>
        <v>10376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-2721</v>
      </c>
      <c r="H27" s="208">
        <f>SUM(H28:H30)</f>
        <v>-1996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-2721</v>
      </c>
      <c r="H29" s="391">
        <v>-1996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-312</v>
      </c>
      <c r="H32" s="391">
        <v>-725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-3033</v>
      </c>
      <c r="H33" s="208">
        <f>H27+H31+H32</f>
        <v>-2721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-1539</v>
      </c>
      <c r="H36" s="208">
        <f>H25+H17+H33</f>
        <v>-1227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10376</v>
      </c>
      <c r="D55" s="209">
        <f>D19+D20+D21+D27+D32+D45+D51+D53+D54</f>
        <v>10376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532</v>
      </c>
      <c r="H61" s="208">
        <f>SUM(H62:H68)</f>
        <v>216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38</v>
      </c>
      <c r="H64" s="206">
        <v>164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442</v>
      </c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3</v>
      </c>
      <c r="D68" s="205"/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2885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11925</v>
      </c>
      <c r="H71" s="215">
        <f>H59+H60+H61+H69+H70</f>
        <v>11918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3</v>
      </c>
      <c r="D75" s="209">
        <f>SUM(D67:D74)</f>
        <v>0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11925</v>
      </c>
      <c r="H79" s="216">
        <f>H71+H74+H75+H76</f>
        <v>11918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7</v>
      </c>
      <c r="D87" s="205">
        <v>22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0</v>
      </c>
      <c r="D88" s="205">
        <v>293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7</v>
      </c>
      <c r="D91" s="209">
        <f>SUM(D87:D90)</f>
        <v>315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10</v>
      </c>
      <c r="D93" s="209">
        <f>D64+D75+D84+D91+D92</f>
        <v>315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10386</v>
      </c>
      <c r="D94" s="218">
        <f>D93+D55</f>
        <v>10691</v>
      </c>
      <c r="E94" s="558" t="s">
        <v>269</v>
      </c>
      <c r="F94" s="345" t="s">
        <v>270</v>
      </c>
      <c r="G94" s="219">
        <f>G36+G39+G55+G79</f>
        <v>10386</v>
      </c>
      <c r="H94" s="219">
        <f>H36+H39+H55+H79</f>
        <v>10691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875</v>
      </c>
      <c r="B98" s="539"/>
      <c r="C98" s="605" t="s">
        <v>872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871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2">
      <selection activeCell="C15" sqref="C1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877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7</v>
      </c>
      <c r="D10" s="79">
        <v>7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12</v>
      </c>
      <c r="H11" s="87">
        <v>6</v>
      </c>
    </row>
    <row r="12" spans="1:8" ht="12">
      <c r="A12" s="363" t="s">
        <v>291</v>
      </c>
      <c r="B12" s="364" t="s">
        <v>292</v>
      </c>
      <c r="C12" s="79">
        <v>30</v>
      </c>
      <c r="D12" s="79">
        <v>40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12</v>
      </c>
      <c r="H13" s="88">
        <f>SUM(H9:H12)</f>
        <v>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301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301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40</v>
      </c>
      <c r="D19" s="82">
        <f>SUM(D9:D15)+D16</f>
        <v>352</v>
      </c>
      <c r="E19" s="373" t="s">
        <v>313</v>
      </c>
      <c r="F19" s="369" t="s">
        <v>314</v>
      </c>
      <c r="G19" s="87">
        <v>30</v>
      </c>
      <c r="H19" s="87">
        <v>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314</v>
      </c>
      <c r="D22" s="79">
        <v>371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30</v>
      </c>
      <c r="H24" s="88">
        <f>SUM(H19:H23)</f>
        <v>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314</v>
      </c>
      <c r="D26" s="82">
        <f>SUM(D22:D25)</f>
        <v>380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354</v>
      </c>
      <c r="D28" s="83">
        <f>D26+D19</f>
        <v>732</v>
      </c>
      <c r="E28" s="174" t="s">
        <v>335</v>
      </c>
      <c r="F28" s="370" t="s">
        <v>336</v>
      </c>
      <c r="G28" s="88">
        <f>G13+G15+G24</f>
        <v>42</v>
      </c>
      <c r="H28" s="88">
        <f>H13+H15+H24</f>
        <v>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312</v>
      </c>
      <c r="H30" s="90">
        <f>IF((D28-H28)&gt;0,D28-H28,0)</f>
        <v>725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354</v>
      </c>
      <c r="D33" s="82">
        <f>D28-D31+D32</f>
        <v>732</v>
      </c>
      <c r="E33" s="174" t="s">
        <v>349</v>
      </c>
      <c r="F33" s="370" t="s">
        <v>350</v>
      </c>
      <c r="G33" s="90">
        <f>G32-G31+G28</f>
        <v>42</v>
      </c>
      <c r="H33" s="90">
        <f>H32-H31+H28</f>
        <v>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312</v>
      </c>
      <c r="H34" s="88">
        <f>IF((D33-H33)&gt;0,D33-H33,0)</f>
        <v>725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312</v>
      </c>
      <c r="H39" s="91">
        <f>IF(H34&gt;0,IF(D35+H34&lt;0,0,D35+H34),IF(D34-D35&lt;0,D35-D34,0))</f>
        <v>725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312</v>
      </c>
      <c r="H41" s="85">
        <f>IF(D39=0,IF(H39-H40&gt;0,H39-H40+D40,0),IF(D39-D40&lt;0,D40-D39+H40,0))</f>
        <v>725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354</v>
      </c>
      <c r="D42" s="86">
        <f>D33+D35+D39</f>
        <v>732</v>
      </c>
      <c r="E42" s="177" t="s">
        <v>376</v>
      </c>
      <c r="F42" s="178" t="s">
        <v>377</v>
      </c>
      <c r="G42" s="90">
        <f>G39+G33</f>
        <v>354</v>
      </c>
      <c r="H42" s="90">
        <f>H39+H33</f>
        <v>732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878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870</v>
      </c>
      <c r="B6" s="533" t="str">
        <f>'справка №1-БАЛАНС'!E5</f>
        <v>към 30.09.2011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330</v>
      </c>
      <c r="D10" s="92">
        <v>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-10</v>
      </c>
      <c r="D11" s="92">
        <v>-10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-33</v>
      </c>
      <c r="D13" s="92">
        <v>-43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30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-314</v>
      </c>
      <c r="D17" s="92">
        <v>-371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-309</v>
      </c>
      <c r="D19" s="92">
        <v>-8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-308</v>
      </c>
      <c r="D20" s="93">
        <f>SUM(D10:D19)</f>
        <v>-423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>
        <v>164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164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-308</v>
      </c>
      <c r="D43" s="93">
        <f>D42+D32+D20</f>
        <v>-259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315</v>
      </c>
      <c r="D44" s="184">
        <v>574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7</v>
      </c>
      <c r="D45" s="93">
        <f>D44+D43</f>
        <v>315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7</v>
      </c>
      <c r="D46" s="94">
        <v>315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873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30.09.2011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-2721</v>
      </c>
      <c r="K11" s="98"/>
      <c r="L11" s="424">
        <f>SUM(C11:K11)</f>
        <v>-1227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-2721</v>
      </c>
      <c r="K15" s="99">
        <f t="shared" si="2"/>
        <v>0</v>
      </c>
      <c r="L15" s="424">
        <f t="shared" si="1"/>
        <v>-1227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-312</v>
      </c>
      <c r="K16" s="98"/>
      <c r="L16" s="424">
        <f t="shared" si="1"/>
        <v>-312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-3033</v>
      </c>
      <c r="K29" s="97">
        <f t="shared" si="6"/>
        <v>0</v>
      </c>
      <c r="L29" s="424">
        <f t="shared" si="1"/>
        <v>-1539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-3033</v>
      </c>
      <c r="K32" s="97">
        <f t="shared" si="7"/>
        <v>0</v>
      </c>
      <c r="L32" s="424">
        <f t="shared" si="1"/>
        <v>-1539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880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0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863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30.09.2011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10375</v>
      </c>
      <c r="E9" s="243"/>
      <c r="F9" s="243"/>
      <c r="G9" s="113">
        <f>D9+E9-F9</f>
        <v>10375</v>
      </c>
      <c r="H9" s="103"/>
      <c r="I9" s="103"/>
      <c r="J9" s="113">
        <f>G9+H9-I9</f>
        <v>10375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10375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/>
      <c r="M14" s="103"/>
      <c r="N14" s="113">
        <f t="shared" si="4"/>
        <v>1</v>
      </c>
      <c r="O14" s="103"/>
      <c r="P14" s="103"/>
      <c r="Q14" s="113">
        <f t="shared" si="0"/>
        <v>1</v>
      </c>
      <c r="R14" s="113">
        <f t="shared" si="1"/>
        <v>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10377</v>
      </c>
      <c r="E17" s="248">
        <f>SUM(E9:E16)</f>
        <v>0</v>
      </c>
      <c r="F17" s="248">
        <f>SUM(F9:F16)</f>
        <v>0</v>
      </c>
      <c r="G17" s="113">
        <f t="shared" si="2"/>
        <v>10377</v>
      </c>
      <c r="H17" s="114">
        <f>SUM(H9:H16)</f>
        <v>0</v>
      </c>
      <c r="I17" s="114">
        <f>SUM(I9:I16)</f>
        <v>0</v>
      </c>
      <c r="J17" s="113">
        <f t="shared" si="3"/>
        <v>10377</v>
      </c>
      <c r="K17" s="114">
        <f>SUM(K9:K16)</f>
        <v>1</v>
      </c>
      <c r="L17" s="114">
        <f>SUM(L9:L16)</f>
        <v>0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10376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10377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10377</v>
      </c>
      <c r="H40" s="547">
        <f t="shared" si="13"/>
        <v>0</v>
      </c>
      <c r="I40" s="547">
        <f t="shared" si="13"/>
        <v>0</v>
      </c>
      <c r="J40" s="547">
        <f t="shared" si="13"/>
        <v>10377</v>
      </c>
      <c r="K40" s="547">
        <f t="shared" si="13"/>
        <v>1</v>
      </c>
      <c r="L40" s="547">
        <f t="shared" si="13"/>
        <v>0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10376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874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35"/>
      <c r="L44" s="635"/>
      <c r="M44" s="635"/>
      <c r="N44" s="635"/>
      <c r="O44" s="621" t="s">
        <v>868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D76" sqref="D7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30.09.2011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5</v>
      </c>
      <c r="D11" s="165">
        <f>SUM(D12:D14)</f>
        <v>5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>
        <v>5</v>
      </c>
      <c r="D13" s="153">
        <v>5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5</v>
      </c>
      <c r="D19" s="149">
        <f>D11+D15+D16</f>
        <v>5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5</v>
      </c>
      <c r="D44" s="148">
        <f>D43+D21+D19+D9</f>
        <v>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2885</v>
      </c>
      <c r="D71" s="150">
        <f>SUM(D72:D74)</f>
        <v>2871</v>
      </c>
      <c r="E71" s="150">
        <f>SUM(E72:E74)</f>
        <v>14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14</v>
      </c>
      <c r="D74" s="153">
        <v>0</v>
      </c>
      <c r="E74" s="165">
        <f t="shared" si="1"/>
        <v>14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0</v>
      </c>
      <c r="E75" s="148">
        <f>E76+E78</f>
        <v>8508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/>
      <c r="E76" s="165">
        <f t="shared" si="1"/>
        <v>8508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532</v>
      </c>
      <c r="D85" s="149">
        <f>SUM(D86:D90)+D94</f>
        <v>0</v>
      </c>
      <c r="E85" s="149">
        <f>SUM(E86:E90)+E94</f>
        <v>532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38</v>
      </c>
      <c r="D87" s="153"/>
      <c r="E87" s="165">
        <f t="shared" si="1"/>
        <v>38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442</v>
      </c>
      <c r="D88" s="153"/>
      <c r="E88" s="165">
        <f t="shared" si="1"/>
        <v>442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11925</v>
      </c>
      <c r="D96" s="149">
        <f>D85+D80+D75+D71+D95</f>
        <v>2871</v>
      </c>
      <c r="E96" s="149">
        <f>E85+E80+E75+E71+E95</f>
        <v>9054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11925</v>
      </c>
      <c r="D97" s="149">
        <f>D96+D68+D66</f>
        <v>2871</v>
      </c>
      <c r="E97" s="149">
        <f>E96+E68+E66</f>
        <v>9054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881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30.09.2011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H151" sqref="H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30.09.2011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882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2011-07-28T12:59:19Z</cp:lastPrinted>
  <dcterms:created xsi:type="dcterms:W3CDTF">2000-06-29T12:02:40Z</dcterms:created>
  <dcterms:modified xsi:type="dcterms:W3CDTF">2011-10-28T14:43:19Z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