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<sst xmlns="http://schemas.openxmlformats.org/spreadsheetml/2006/main" count="1058" uniqueCount="871">
  <si>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</si>
  <si>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</si>
  <si>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</si>
  <si>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</si>
  <si>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</si>
  <si>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</si>
  <si>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</si>
  <si>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</si>
  <si>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</si>
  <si>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</si>
  <si>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</si>
  <si>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</si>
  <si>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</si>
  <si>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</si>
  <si>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</si>
  <si>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</si>
  <si>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</si>
  <si>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</si>
  <si>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</si>
  <si>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</si>
  <si>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</si>
  <si>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</si>
  <si>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</si>
  <si>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</si>
  <si>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</si>
  <si>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</si>
  <si>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</si>
  <si>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</si>
  <si>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</si>
  <si>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</si>
  <si>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</si>
  <si>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</si>
  <si>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</si>
  <si>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</si>
  <si>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</si>
  <si>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</si>
  <si>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</si>
  <si>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</si>
  <si>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</si>
  <si>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</si>
  <si>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</si>
  <si>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</si>
  <si>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</si>
  <si>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</si>
  <si>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</si>
  <si>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</si>
  <si>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</si>
  <si>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</si>
  <si>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</si>
  <si>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</si>
  <si>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</si>
  <si>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</si>
  <si>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</si>
  <si>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</si>
  <si>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</si>
  <si>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</si>
  <si>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</si>
  <si>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</si>
  <si>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</si>
  <si>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</si>
  <si>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</si>
  <si>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</si>
  <si>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</si>
  <si>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</si>
  <si>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</si>
  <si>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</si>
  <si>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</si>
  <si>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</si>
  <si>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</si>
  <si>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</si>
  <si>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</si>
  <si>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</si>
  <si>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</si>
  <si>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</si>
  <si>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</si>
  <si>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</si>
  <si>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</si>
  <si>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</si>
  <si>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</si>
  <si>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</si>
  <si>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</si>
  <si>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</si>
  <si>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</si>
  <si>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</si>
  <si>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</si>
  <si>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</si>
  <si>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</si>
  <si>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</si>
  <si>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</si>
  <si>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</si>
  <si>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</si>
  <si>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</si>
  <si>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</si>
  <si>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</si>
  <si>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</si>
  <si>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</si>
  <si>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</si>
  <si>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</si>
  <si>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</si>
  <si>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</si>
  <si>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</si>
  <si>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</si>
  <si>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</si>
  <si>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</si>
  <si>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</si>
  <si>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</si>
  <si>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</si>
  <si>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</si>
  <si>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</si>
  <si>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</si>
  <si>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</si>
  <si>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</si>
  <si>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</si>
  <si>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</si>
  <si>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</si>
  <si>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</si>
  <si>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</si>
  <si>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</si>
  <si>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</si>
  <si>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</si>
  <si>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</si>
  <si>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</si>
  <si>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</si>
  <si>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</si>
  <si>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</si>
  <si>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</si>
  <si>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</si>
  <si>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</si>
  <si>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</si>
  <si>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</si>
  <si>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</si>
  <si>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</si>
  <si>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</si>
  <si>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</si>
  <si>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</si>
  <si>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</si>
  <si>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</si>
  <si>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</si>
  <si>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</si>
  <si>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</si>
  <si>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</si>
  <si>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</si>
  <si>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</si>
  <si>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</si>
  <si>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</si>
  <si>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</si>
  <si>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</si>
  <si>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</si>
  <si>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</si>
  <si>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</si>
  <si>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</si>
  <si>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</si>
  <si>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</si>
  <si>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</si>
  <si>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</si>
  <si>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</si>
  <si>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</si>
  <si>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</si>
  <si>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</si>
  <si>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</si>
  <si>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</si>
  <si>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</si>
  <si>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</si>
  <si>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</si>
  <si>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</si>
  <si>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</si>
  <si>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</si>
  <si>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</si>
  <si>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</si>
  <si>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</si>
  <si>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</si>
  <si>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</si>
  <si>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</si>
  <si>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</si>
  <si>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</si>
  <si>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</si>
  <si>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</si>
  <si>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</si>
  <si>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</si>
  <si>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</si>
  <si>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</si>
  <si>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</si>
  <si>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</si>
  <si>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</si>
  <si>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</si>
  <si>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</si>
  <si>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</si>
  <si>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</si>
  <si>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</si>
  <si>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</si>
  <si>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</si>
  <si>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</si>
  <si>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</si>
  <si>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</si>
  <si>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</si>
  <si>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</si>
  <si>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</si>
  <si>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</si>
  <si>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</si>
  <si>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</si>
  <si>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</si>
  <si>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</si>
  <si>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</si>
  <si>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</si>
  <si>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</si>
  <si>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</si>
  <si>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</si>
  <si>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</si>
  <si>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</si>
  <si>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</si>
  <si>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</si>
  <si>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</si>
  <si>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</si>
  <si>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</si>
  <si>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</si>
  <si>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</si>
  <si>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</si>
  <si>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</si>
  <si>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</si>
  <si>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</si>
  <si>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</si>
  <si>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</si>
  <si>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</si>
  <si>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</si>
  <si>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</si>
  <si>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</si>
  <si>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</si>
  <si>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</si>
  <si>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</si>
  <si>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</si>
  <si>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</si>
  <si>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</si>
  <si>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</si>
  <si>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</si>
  <si>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</si>
  <si>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</si>
  <si>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</si>
  <si>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</si>
  <si>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</si>
  <si>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</si>
  <si>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</si>
  <si>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</si>
  <si>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</si>
  <si>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</si>
  <si>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</si>
  <si>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</si>
  <si>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</si>
  <si>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</si>
  <si>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</si>
  <si>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</si>
  <si>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</si>
  <si>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</si>
  <si>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</si>
  <si>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</si>
  <si>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</si>
  <si>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</si>
  <si>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</si>
  <si>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</si>
  <si>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</si>
  <si>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</si>
  <si>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</si>
  <si>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</si>
  <si>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</si>
  <si>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</si>
  <si>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</si>
  <si>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</si>
  <si>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</si>
  <si>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</si>
  <si>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</si>
  <si>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</si>
  <si>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</si>
  <si>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</si>
  <si>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</si>
  <si>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</si>
  <si>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</si>
  <si>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</si>
  <si>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</si>
  <si>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</si>
  <si>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</si>
  <si>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</si>
  <si>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</si>
  <si>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</si>
  <si>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</si>
  <si>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</si>
  <si>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</si>
  <si>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</si>
  <si>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</si>
  <si>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</si>
  <si>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</si>
  <si>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</si>
  <si>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</si>
  <si>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</si>
  <si>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</si>
  <si>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</si>
  <si>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</si>
  <si>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</si>
  <si>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</si>
  <si>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</si>
  <si>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</si>
  <si>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</si>
  <si>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</si>
  <si>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</si>
  <si>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</si>
  <si>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</si>
  <si>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</si>
  <si>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</si>
  <si>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</si>
  <si>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</si>
  <si>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</si>
  <si>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</si>
  <si>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</si>
  <si>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</si>
  <si>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</si>
  <si>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</si>
  <si>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</si>
  <si>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</si>
  <si>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</si>
  <si>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</si>
  <si>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</si>
  <si>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</si>
  <si>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</si>
  <si>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</si>
  <si>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</si>
  <si>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</si>
  <si>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</si>
  <si>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</si>
  <si>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</si>
  <si>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</si>
  <si>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</si>
  <si>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</si>
  <si>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</si>
  <si>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</si>
  <si>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</si>
  <si>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</si>
  <si>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</si>
  <si>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</si>
  <si>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</si>
  <si>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</si>
  <si>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</si>
  <si>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</si>
  <si>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</si>
  <si>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</si>
  <si>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</si>
  <si>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</si>
  <si>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</si>
  <si>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</si>
  <si>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</si>
  <si>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</si>
  <si>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</si>
  <si>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</si>
  <si>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</si>
  <si>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</si>
  <si>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</si>
  <si>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</si>
  <si>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</si>
  <si>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</si>
  <si>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</si>
  <si>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</si>
  <si>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</si>
  <si>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</si>
  <si>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</si>
  <si>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</si>
  <si>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</si>
  <si>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</si>
  <si>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</si>
  <si>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</si>
  <si>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</si>
  <si>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</si>
  <si>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</si>
  <si>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</si>
  <si>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</si>
  <si>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</si>
  <si>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</si>
  <si>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</si>
  <si>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</si>
  <si>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</si>
  <si>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</si>
  <si>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</si>
  <si>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</si>
  <si>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</si>
  <si>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</si>
  <si>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</si>
  <si>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</si>
  <si>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</si>
  <si>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</si>
  <si>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</si>
  <si>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</si>
  <si>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</si>
  <si>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</si>
  <si>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</si>
  <si>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</si>
  <si>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</si>
  <si>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</si>
  <si>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</si>
  <si>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</si>
  <si>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</si>
  <si>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</si>
  <si>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</si>
  <si>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</si>
  <si>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</si>
  <si>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</si>
  <si>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</si>
  <si>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</si>
  <si>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</si>
  <si>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</si>
  <si>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</si>
  <si>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</si>
  <si>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</si>
  <si>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</si>
  <si>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</si>
  <si>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</si>
  <si>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</si>
  <si>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</si>
  <si>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</si>
  <si>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</si>
  <si>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</si>
  <si>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</si>
  <si>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</si>
  <si>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</si>
  <si>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</si>
  <si>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</si>
  <si>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</si>
  <si>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</si>
  <si>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</si>
  <si>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</si>
  <si>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</si>
  <si>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</si>
  <si>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</si>
  <si>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</si>
  <si>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</si>
  <si>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</si>
  <si>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</si>
  <si>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</si>
  <si>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</si>
  <si>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</si>
  <si>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</si>
  <si>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</si>
  <si>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</si>
  <si>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</si>
  <si>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</si>
  <si>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</si>
  <si>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</si>
  <si>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</si>
  <si>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</si>
  <si>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</si>
  <si>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</si>
  <si>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</si>
  <si>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</si>
  <si>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</si>
  <si>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</si>
  <si>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</si>
  <si>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</si>
  <si>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</si>
  <si>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</si>
  <si>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</si>
  <si>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</si>
  <si>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</si>
  <si>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</si>
  <si>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</si>
  <si>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</si>
  <si>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</si>
  <si>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</si>
  <si>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</si>
  <si>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</si>
  <si>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</si>
  <si>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</si>
  <si>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</si>
  <si>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</si>
  <si>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</si>
  <si>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</si>
  <si>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</si>
  <si>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</si>
  <si>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</si>
  <si>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</si>
  <si>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</si>
  <si>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</si>
  <si>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</si>
  <si>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</si>
  <si>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</si>
  <si>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</si>
  <si>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</si>
  <si>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</si>
  <si>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</si>
  <si>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</si>
  <si>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</si>
  <si>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</si>
  <si>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</si>
  <si>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</si>
  <si>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</si>
  <si>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</si>
  <si>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</si>
  <si>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</si>
  <si>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</si>
  <si>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</si>
  <si>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</si>
  <si>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</si>
  <si>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</si>
  <si>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</si>
  <si>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</si>
  <si>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</si>
  <si>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</si>
  <si>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</si>
  <si>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</si>
  <si>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</si>
  <si>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</si>
  <si>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</si>
  <si>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</si>
  <si>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</si>
  <si>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</si>
  <si>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</si>
  <si>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</si>
  <si>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</si>
  <si>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</si>
  <si>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</si>
  <si>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</si>
  <si>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</si>
  <si>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</si>
  <si>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</si>
  <si>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</si>
  <si>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</si>
  <si>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</si>
  <si>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</si>
  <si>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</si>
  <si>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</si>
  <si>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</si>
  <si>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</si>
  <si>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</si>
  <si>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</si>
  <si>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</si>
  <si>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</si>
  <si>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</si>
  <si>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</si>
  <si>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</si>
  <si>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</si>
  <si>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</si>
  <si>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</si>
  <si>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</si>
  <si>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</si>
  <si>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</si>
  <si>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</si>
  <si>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</si>
  <si>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</si>
  <si>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</si>
  <si>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</si>
  <si>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</si>
  <si>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</si>
  <si>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</si>
  <si>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</si>
  <si>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</si>
  <si>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</si>
  <si>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</si>
  <si>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</si>
  <si>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</si>
  <si>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</si>
  <si>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</si>
  <si>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</si>
  <si>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</si>
  <si>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</si>
  <si>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</si>
  <si>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</si>
  <si>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</si>
  <si>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</si>
  <si>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</si>
  <si>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</si>
  <si>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</si>
  <si>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</si>
  <si>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</si>
  <si>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</si>
  <si>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</si>
  <si>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</si>
  <si>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</si>
  <si>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</si>
  <si>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</si>
  <si>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</si>
  <si>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</si>
  <si>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</si>
  <si>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</si>
  <si>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</si>
  <si>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</si>
  <si>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</si>
  <si>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</si>
  <si>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</si>
  <si>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</si>
  <si>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</si>
  <si>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</si>
  <si>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</si>
  <si>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</si>
  <si>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</si>
  <si>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</si>
  <si>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</si>
  <si>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</si>
  <si>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</si>
  <si>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</si>
  <si>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</si>
  <si>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</si>
  <si>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</si>
  <si>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</si>
  <si>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</si>
  <si>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</si>
  <si>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</si>
  <si>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</si>
  <si>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</si>
  <si>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</si>
  <si>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</si>
  <si>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</si>
  <si>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</si>
  <si>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</si>
  <si>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</si>
  <si>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</si>
  <si>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</si>
  <si>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</si>
  <si>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</si>
  <si>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</si>
  <si>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</si>
  <si>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</si>
  <si>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</si>
  <si>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</si>
  <si>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</si>
  <si>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</si>
  <si>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</si>
  <si>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</si>
  <si>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</si>
  <si>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</si>
  <si>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</si>
  <si>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</si>
  <si>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</si>
  <si>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</si>
  <si>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</si>
  <si>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</si>
  <si>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</si>
  <si>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</si>
  <si>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</si>
  <si>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</si>
  <si>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</si>
  <si>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</si>
  <si>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</si>
  <si>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</si>
  <si>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</si>
  <si>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</si>
  <si>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</si>
  <si>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</si>
  <si>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</si>
  <si>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</si>
  <si>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</si>
  <si>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</si>
  <si>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</si>
  <si>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</si>
  <si>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</si>
  <si>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</si>
  <si>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</si>
  <si>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</si>
  <si>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</si>
  <si>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</si>
  <si>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</si>
  <si>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</si>
  <si>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</si>
  <si>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</si>
  <si>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</si>
  <si>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</si>
  <si>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</si>
  <si>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</si>
  <si>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</si>
  <si>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</si>
  <si>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</si>
  <si>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</si>
  <si>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</si>
  <si>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</si>
  <si>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</si>
  <si>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</si>
  <si>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</si>
  <si>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</si>
  <si>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</si>
  <si>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</si>
  <si>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</si>
  <si>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</si>
  <si>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</si>
  <si>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</si>
  <si>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</si>
  <si>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</si>
  <si>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</si>
  <si>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</si>
  <si>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</si>
  <si>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</si>
  <si>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</si>
  <si>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</si>
  <si>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</si>
  <si>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</si>
  <si>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</si>
  <si>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</si>
  <si>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</si>
  <si>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</si>
  <si>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</si>
  <si>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</si>
  <si>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</si>
  <si>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</si>
  <si>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</si>
  <si>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</si>
  <si>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</si>
  <si>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</si>
  <si>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</si>
  <si>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</si>
  <si>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</si>
  <si>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</si>
  <si>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</si>
  <si>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</si>
  <si>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</si>
  <si>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</si>
  <si>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</si>
  <si>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</si>
  <si>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</si>
  <si>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</si>
  <si>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</si>
  <si>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</si>
  <si>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</si>
  <si>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</si>
  <si>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</si>
  <si>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</si>
  <si>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</si>
  <si>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</si>
  <si>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</si>
  <si>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</si>
  <si>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</si>
  <si>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</si>
  <si>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</si>
  <si>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</si>
  <si>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</si>
  <si>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</si>
  <si>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</si>
  <si>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</si>
  <si>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</si>
  <si>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</si>
  <si>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</si>
  <si>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</si>
  <si>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</si>
  <si>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</si>
  <si>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</si>
  <si>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</si>
  <si>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</si>
  <si>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</si>
  <si>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</si>
  <si>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</si>
  <si>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</si>
  <si>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</si>
  <si>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</si>
  <si>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</si>
  <si>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</si>
  <si>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</si>
  <si>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</si>
  <si>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</si>
  <si>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</si>
  <si>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</si>
  <si>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</si>
  <si>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</si>
  <si>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</si>
  <si>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</si>
  <si>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</si>
  <si>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</si>
  <si>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</si>
  <si>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</si>
  <si>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</si>
  <si>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</si>
  <si>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</si>
  <si>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</si>
  <si>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</si>
  <si>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</si>
  <si>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</si>
  <si>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</si>
  <si>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</si>
  <si>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</si>
  <si>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</si>
  <si>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</si>
  <si>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</si>
  <si>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</si>
  <si>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</si>
  <si>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</si>
  <si>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</si>
  <si>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</si>
  <si>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</si>
  <si>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</si>
  <si>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</si>
  <si>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</si>
  <si>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</si>
  <si>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</si>
  <si>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</si>
  <si>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</si>
  <si>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</si>
  <si>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</si>
  <si>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</si>
  <si>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</si>
  <si>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</si>
  <si>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</si>
  <si>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</si>
  <si>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</si>
  <si>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</si>
  <si>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</si>
  <si>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</si>
  <si>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</si>
  <si>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</si>
  <si>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</si>
  <si>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</si>
  <si>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</si>
  <si>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</si>
  <si>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</si>
  <si>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</si>
  <si>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</si>
  <si>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</si>
  <si>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</si>
  <si>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</si>
  <si>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</si>
  <si>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</si>
  <si>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</si>
  <si>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</si>
  <si>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</si>
  <si>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</si>
  <si>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</si>
  <si>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</si>
  <si>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</si>
  <si>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</si>
  <si>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</si>
  <si>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</si>
  <si>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</si>
  <si>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</si>
  <si>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</si>
  <si>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</si>
  <si>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</si>
  <si>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</si>
  <si>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</si>
  <si>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</si>
  <si>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</si>
  <si>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</si>
  <si>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</si>
  <si>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</si>
  <si>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</si>
  <si>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</si>
  <si>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</si>
  <si>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</si>
  <si>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</si>
  <si>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</si>
  <si>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</si>
  <si>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</si>
  <si>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</si>
  <si>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</si>
  <si>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</si>
  <si>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</si>
  <si>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</si>
  <si>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</si>
  <si>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</si>
  <si>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</si>
  <si>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</si>
  <si>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</si>
  <si>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</si>
  <si>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</si>
  <si>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</si>
  <si>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</si>
  <si>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</si>
  <si>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</si>
  <si>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</si>
  <si>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</si>
  <si>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</si>
  <si>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</si>
  <si>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</si>
  <si>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</si>
  <si>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</si>
  <si>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</si>
  <si>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</si>
  <si>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Хипокапитал АДСИЦ</t>
  </si>
  <si>
    <t xml:space="preserve">Забележка: Да се посочи метода на осчетоводяване на инвестициите - </t>
  </si>
  <si>
    <t>Дата на съставяне: 05.07.2010</t>
  </si>
  <si>
    <t xml:space="preserve">Дата на съставяне: 05.07.2010                                </t>
  </si>
  <si>
    <t xml:space="preserve">Дата  на съставяне: 05.07.2010                                                                                                                          </t>
  </si>
  <si>
    <t xml:space="preserve">Дата на съставяне: 05.07.2010                     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</si>
</sst>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38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7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3" borderId="0" applyNumberFormat="0" applyBorder="0" applyAlignment="0" applyProtection="0"/>
    <xf numFmtId="0" fontId="26" fillId="14" borderId="0" applyNumberFormat="0" applyBorder="0" applyAlignment="0" applyProtection="0"/>
    <xf numFmtId="0" fontId="30" fillId="15" borderId="1" applyNumberFormat="0" applyAlignment="0" applyProtection="0"/>
    <xf numFmtId="0" fontId="32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0" fontId="27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4" borderId="7" applyNumberFormat="0" applyFont="0" applyAlignment="0" applyProtection="0"/>
    <xf numFmtId="0" fontId="29" fillId="15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15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17" borderId="10" xfId="63" applyNumberFormat="1" applyFont="1" applyFill="1" applyBorder="1" applyAlignment="1" applyProtection="1">
      <alignment vertical="center"/>
      <protection locked="0"/>
    </xf>
    <xf numFmtId="1" fontId="10" fillId="7" borderId="10" xfId="63" applyNumberFormat="1" applyFont="1" applyFill="1" applyBorder="1" applyAlignment="1" applyProtection="1">
      <alignment vertical="center"/>
      <protection locked="0"/>
    </xf>
    <xf numFmtId="1" fontId="10" fillId="18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17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7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18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7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17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15" borderId="14" xfId="59" applyNumberFormat="1" applyFont="1" applyFill="1" applyBorder="1" applyAlignment="1" applyProtection="1">
      <alignment horizontal="left" vertical="center" wrapText="1"/>
      <protection/>
    </xf>
    <xf numFmtId="1" fontId="10" fillId="15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17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17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17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18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17" borderId="10" xfId="56" applyNumberFormat="1" applyFont="1" applyFill="1" applyBorder="1" applyAlignment="1" applyProtection="1">
      <alignment horizontal="right"/>
      <protection locked="0"/>
    </xf>
    <xf numFmtId="1" fontId="10" fillId="18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17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17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6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17" borderId="12" xfId="61" applyNumberFormat="1" applyFont="1" applyFill="1" applyBorder="1" applyAlignment="1" applyProtection="1">
      <alignment vertical="top" wrapText="1"/>
      <protection locked="0"/>
    </xf>
    <xf numFmtId="1" fontId="8" fillId="17" borderId="17" xfId="61" applyNumberFormat="1" applyFont="1" applyFill="1" applyBorder="1" applyAlignment="1" applyProtection="1">
      <alignment vertical="top" wrapText="1"/>
      <protection locked="0"/>
    </xf>
    <xf numFmtId="1" fontId="8" fillId="18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7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18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19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15" borderId="13" xfId="64" applyFont="1" applyFill="1" applyBorder="1" applyAlignment="1">
      <alignment horizontal="centerContinuous" vertical="center" wrapText="1"/>
      <protection/>
    </xf>
    <xf numFmtId="0" fontId="9" fillId="15" borderId="11" xfId="64" applyFont="1" applyFill="1" applyBorder="1" applyAlignment="1">
      <alignment horizontal="centerContinuous" vertical="center" wrapText="1"/>
      <protection/>
    </xf>
    <xf numFmtId="1" fontId="10" fillId="15" borderId="12" xfId="64" applyNumberFormat="1" applyFont="1" applyFill="1" applyBorder="1" applyAlignment="1" applyProtection="1">
      <alignment vertical="center"/>
      <protection locked="0"/>
    </xf>
    <xf numFmtId="1" fontId="10" fillId="15" borderId="14" xfId="64" applyNumberFormat="1" applyFont="1" applyFill="1" applyBorder="1" applyAlignment="1" applyProtection="1">
      <alignment vertical="center"/>
      <protection locked="0"/>
    </xf>
    <xf numFmtId="1" fontId="10" fillId="15" borderId="16" xfId="64" applyNumberFormat="1" applyFont="1" applyFill="1" applyBorder="1" applyAlignment="1" applyProtection="1">
      <alignment vertical="center"/>
      <protection locked="0"/>
    </xf>
    <xf numFmtId="1" fontId="10" fillId="17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17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17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15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18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15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15" borderId="18" xfId="61" applyNumberFormat="1" applyFont="1" applyFill="1" applyBorder="1" applyAlignment="1" applyProtection="1">
      <alignment horizontal="right" vertical="top" wrapText="1"/>
      <protection/>
    </xf>
    <xf numFmtId="0" fontId="4" fillId="15" borderId="30" xfId="0" applyFont="1" applyFill="1" applyBorder="1" applyAlignment="1" applyProtection="1">
      <alignment vertical="top" wrapText="1"/>
      <protection/>
    </xf>
    <xf numFmtId="0" fontId="4" fillId="15" borderId="31" xfId="0" applyFont="1" applyFill="1" applyBorder="1" applyAlignment="1" applyProtection="1">
      <alignment vertical="top" wrapText="1"/>
      <protection/>
    </xf>
    <xf numFmtId="0" fontId="17" fillId="19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19" borderId="10" xfId="61" applyFont="1" applyFill="1" applyBorder="1" applyAlignment="1" applyProtection="1">
      <alignment vertical="top" wrapText="1"/>
      <protection/>
    </xf>
    <xf numFmtId="0" fontId="4" fillId="15" borderId="23" xfId="0" applyFont="1" applyFill="1" applyBorder="1" applyAlignment="1" applyProtection="1">
      <alignment vertical="top" wrapText="1"/>
      <protection/>
    </xf>
    <xf numFmtId="0" fontId="4" fillId="15" borderId="32" xfId="0" applyFont="1" applyFill="1" applyBorder="1" applyAlignment="1" applyProtection="1">
      <alignment vertical="top" wrapText="1"/>
      <protection/>
    </xf>
    <xf numFmtId="0" fontId="4" fillId="15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19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19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19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19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19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19" borderId="10" xfId="61" applyNumberFormat="1" applyFont="1" applyFill="1" applyBorder="1" applyAlignment="1" applyProtection="1">
      <alignment vertical="top"/>
      <protection/>
    </xf>
    <xf numFmtId="0" fontId="17" fillId="19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15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15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2" borderId="17" xfId="61" applyNumberFormat="1" applyFont="1" applyFill="1" applyBorder="1" applyAlignment="1" applyProtection="1">
      <alignment vertical="top" wrapText="1"/>
      <protection locked="0"/>
    </xf>
    <xf numFmtId="1" fontId="8" fillId="2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15" borderId="10" xfId="59" applyNumberFormat="1" applyFont="1" applyFill="1" applyBorder="1" applyAlignment="1" applyProtection="1">
      <alignment vertical="justify" wrapText="1"/>
      <protection/>
    </xf>
    <xf numFmtId="0" fontId="10" fillId="15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15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15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7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17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17" borderId="10" xfId="60" applyNumberFormat="1" applyFont="1" applyFill="1" applyBorder="1" applyAlignment="1" applyProtection="1">
      <alignment horizontal="center"/>
      <protection locked="0"/>
    </xf>
    <xf numFmtId="1" fontId="4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19" borderId="10" xfId="61" applyFont="1" applyFill="1" applyBorder="1" applyAlignment="1" applyProtection="1">
      <alignment horizontal="left" vertical="top" wrapText="1"/>
      <protection/>
    </xf>
    <xf numFmtId="1" fontId="16" fillId="19" borderId="10" xfId="61" applyNumberFormat="1" applyFont="1" applyFill="1" applyBorder="1" applyAlignment="1" applyProtection="1">
      <alignment vertical="top" wrapText="1"/>
      <protection/>
    </xf>
    <xf numFmtId="0" fontId="16" fillId="19" borderId="37" xfId="61" applyFont="1" applyFill="1" applyBorder="1" applyAlignment="1" applyProtection="1">
      <alignment horizontal="left" vertical="top" wrapText="1"/>
      <protection/>
    </xf>
    <xf numFmtId="0" fontId="16" fillId="19" borderId="29" xfId="61" applyFont="1" applyFill="1" applyBorder="1" applyAlignment="1" applyProtection="1">
      <alignment vertical="top" wrapText="1"/>
      <protection/>
    </xf>
    <xf numFmtId="0" fontId="16" fillId="19" borderId="38" xfId="61" applyFont="1" applyFill="1" applyBorder="1" applyAlignment="1" applyProtection="1">
      <alignment vertical="top" wrapText="1"/>
      <protection/>
    </xf>
    <xf numFmtId="49" fontId="16" fillId="19" borderId="36" xfId="61" applyNumberFormat="1" applyFont="1" applyFill="1" applyBorder="1" applyAlignment="1" applyProtection="1">
      <alignment vertical="center" wrapText="1"/>
      <protection/>
    </xf>
    <xf numFmtId="0" fontId="16" fillId="19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17" borderId="10" xfId="59" applyNumberFormat="1" applyFont="1" applyFill="1" applyBorder="1" applyAlignment="1" applyProtection="1">
      <alignment vertical="center"/>
      <protection locked="0"/>
    </xf>
    <xf numFmtId="1" fontId="10" fillId="17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6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17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18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7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5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6" fontId="9" fillId="0" borderId="32" xfId="61" applyNumberFormat="1" applyFont="1" applyBorder="1" applyAlignment="1" applyProtection="1">
      <alignment horizontal="left" vertical="top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6" fontId="9" fillId="0" borderId="0" xfId="59" applyNumberFormat="1" applyFont="1" applyBorder="1" applyAlignment="1" applyProtection="1">
      <alignment horizontal="left" vertical="justify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6" fontId="9" fillId="0" borderId="0" xfId="59" applyNumberFormat="1" applyFont="1" applyBorder="1" applyAlignment="1" applyProtection="1">
      <alignment horizontal="center" vertical="justify" wrapText="1"/>
      <protection/>
    </xf>
    <xf numFmtId="166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6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6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73">
      <selection activeCell="A99" sqref="A99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865</v>
      </c>
      <c r="F3" s="217" t="s">
        <v>2</v>
      </c>
      <c r="G3" s="172"/>
      <c r="H3" s="461">
        <v>131552072</v>
      </c>
    </row>
    <row r="4" spans="1:8" ht="15">
      <c r="A4" s="580" t="s">
        <v>3</v>
      </c>
      <c r="B4" s="578"/>
      <c r="C4" s="578"/>
      <c r="D4" s="578"/>
      <c r="E4" s="504" t="s">
        <v>864</v>
      </c>
      <c r="F4" s="582" t="s">
        <v>4</v>
      </c>
      <c r="G4" s="583"/>
      <c r="H4" s="461">
        <v>1256</v>
      </c>
    </row>
    <row r="5" spans="1:8" ht="15">
      <c r="A5" s="580" t="s">
        <v>5</v>
      </c>
      <c r="B5" s="581"/>
      <c r="C5" s="581"/>
      <c r="D5" s="581"/>
      <c r="E5" s="505">
        <v>40359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650</v>
      </c>
      <c r="H11" s="152">
        <v>650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650</v>
      </c>
      <c r="H12" s="153">
        <v>650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650</v>
      </c>
      <c r="H17" s="154">
        <f>H11+H14+H15+H16</f>
        <v>650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0</v>
      </c>
      <c r="D19" s="155">
        <f>SUM(D11:D18)</f>
        <v>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-5</v>
      </c>
      <c r="H27" s="154">
        <f>SUM(H28:H30)</f>
        <v>-23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24</v>
      </c>
      <c r="H28" s="152">
        <v>6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-29</v>
      </c>
      <c r="H29" s="316">
        <v>-29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3</v>
      </c>
      <c r="H31" s="152">
        <v>18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-2</v>
      </c>
      <c r="H33" s="154">
        <f>H27+H31+H32</f>
        <v>-5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648</v>
      </c>
      <c r="H36" s="154">
        <f>H25+H17+H33</f>
        <v>645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2</v>
      </c>
      <c r="H43" s="152">
        <v>2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2</v>
      </c>
      <c r="H49" s="154">
        <f>SUM(H43:H48)</f>
        <v>2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0</v>
      </c>
      <c r="D55" s="155">
        <f>D19+D20+D21+D27+D32+D45+D51+D53+D54</f>
        <v>0</v>
      </c>
      <c r="E55" s="237" t="s">
        <v>172</v>
      </c>
      <c r="F55" s="261" t="s">
        <v>173</v>
      </c>
      <c r="G55" s="154">
        <f>G49+G51+G52+G53+G54</f>
        <v>2</v>
      </c>
      <c r="H55" s="154">
        <f>H49+H51+H52+H53+H54</f>
        <v>2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0</v>
      </c>
      <c r="H61" s="154">
        <f>SUM(H62:H68)</f>
        <v>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/>
      <c r="H64" s="152">
        <v>1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/>
      <c r="H66" s="152"/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/>
      <c r="H68" s="152"/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0</v>
      </c>
      <c r="H71" s="161">
        <f>H59+H60+H61+H69+H70</f>
        <v>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13</v>
      </c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13</v>
      </c>
      <c r="D75" s="155">
        <f>SUM(D67:D74)</f>
        <v>0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0</v>
      </c>
      <c r="H79" s="162">
        <f>H71+H74+H75+H76</f>
        <v>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637</v>
      </c>
      <c r="D88" s="151">
        <v>648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637</v>
      </c>
      <c r="D91" s="155">
        <f>SUM(D87:D90)</f>
        <v>648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650</v>
      </c>
      <c r="D93" s="155">
        <f>D64+D75+D84+D91+D92</f>
        <v>648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650</v>
      </c>
      <c r="D94" s="164">
        <f>D93+D55</f>
        <v>648</v>
      </c>
      <c r="E94" s="449" t="s">
        <v>270</v>
      </c>
      <c r="F94" s="289" t="s">
        <v>271</v>
      </c>
      <c r="G94" s="165">
        <f>G36+G39+G55+G79</f>
        <v>650</v>
      </c>
      <c r="H94" s="165">
        <f>H36+H39+H55+H79</f>
        <v>648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866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867</v>
      </c>
      <c r="B98" s="432"/>
      <c r="C98" s="576" t="s">
        <v>273</v>
      </c>
      <c r="D98" s="576"/>
      <c r="E98" s="576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76" t="s">
        <v>856</v>
      </c>
      <c r="D100" s="577"/>
      <c r="E100" s="577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34">
      <selection activeCell="B49" sqref="B49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Хипокапитал АДСИЦ</v>
      </c>
      <c r="C2" s="585"/>
      <c r="D2" s="585"/>
      <c r="E2" s="585"/>
      <c r="F2" s="587" t="s">
        <v>2</v>
      </c>
      <c r="G2" s="587"/>
      <c r="H2" s="526">
        <f>'справка №1-БАЛАНС'!H3</f>
        <v>131552072</v>
      </c>
    </row>
    <row r="3" spans="1:8" ht="15">
      <c r="A3" s="467" t="s">
        <v>275</v>
      </c>
      <c r="B3" s="585" t="str">
        <f>'справка №1-БАЛАНС'!E4</f>
        <v>неконсолидиран</v>
      </c>
      <c r="C3" s="585"/>
      <c r="D3" s="585"/>
      <c r="E3" s="585"/>
      <c r="F3" s="546" t="s">
        <v>4</v>
      </c>
      <c r="G3" s="527"/>
      <c r="H3" s="527">
        <f>'справка №1-БАЛАНС'!H4</f>
        <v>1256</v>
      </c>
    </row>
    <row r="4" spans="1:8" ht="17.25" customHeight="1">
      <c r="A4" s="467" t="s">
        <v>5</v>
      </c>
      <c r="B4" s="586">
        <f>'справка №1-БАЛАНС'!E5</f>
        <v>40359</v>
      </c>
      <c r="C4" s="586"/>
      <c r="D4" s="586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/>
      <c r="D9" s="46"/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4</v>
      </c>
      <c r="D10" s="46">
        <v>3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9" t="s">
        <v>294</v>
      </c>
      <c r="G11" s="550"/>
      <c r="H11" s="550"/>
    </row>
    <row r="12" spans="1:8" ht="12">
      <c r="A12" s="298" t="s">
        <v>295</v>
      </c>
      <c r="B12" s="299" t="s">
        <v>296</v>
      </c>
      <c r="C12" s="46">
        <v>6</v>
      </c>
      <c r="D12" s="46">
        <v>6</v>
      </c>
      <c r="E12" s="300" t="s">
        <v>78</v>
      </c>
      <c r="F12" s="549" t="s">
        <v>297</v>
      </c>
      <c r="G12" s="550"/>
      <c r="H12" s="550"/>
    </row>
    <row r="13" spans="1:18" ht="12">
      <c r="A13" s="298" t="s">
        <v>298</v>
      </c>
      <c r="B13" s="299" t="s">
        <v>299</v>
      </c>
      <c r="C13" s="46"/>
      <c r="D13" s="46"/>
      <c r="E13" s="301" t="s">
        <v>51</v>
      </c>
      <c r="F13" s="551" t="s">
        <v>300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/>
      <c r="D16" s="47"/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10</v>
      </c>
      <c r="D19" s="49">
        <f>SUM(D9:D15)+D16</f>
        <v>9</v>
      </c>
      <c r="E19" s="304" t="s">
        <v>317</v>
      </c>
      <c r="F19" s="552" t="s">
        <v>318</v>
      </c>
      <c r="G19" s="550">
        <v>13</v>
      </c>
      <c r="H19" s="550">
        <v>14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/>
      <c r="D22" s="46"/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4" t="s">
        <v>334</v>
      </c>
      <c r="G24" s="548">
        <f>SUM(G19:G23)</f>
        <v>13</v>
      </c>
      <c r="H24" s="548">
        <f>SUM(H19:H23)</f>
        <v>14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/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10</v>
      </c>
      <c r="D28" s="50">
        <f>D26+D19</f>
        <v>9</v>
      </c>
      <c r="E28" s="127" t="s">
        <v>339</v>
      </c>
      <c r="F28" s="554" t="s">
        <v>340</v>
      </c>
      <c r="G28" s="548">
        <f>G13+G15+G24</f>
        <v>13</v>
      </c>
      <c r="H28" s="548">
        <f>H13+H15+H24</f>
        <v>14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3</v>
      </c>
      <c r="D30" s="50">
        <f>IF((H28-D28)&gt;0,H28-D28,0)</f>
        <v>5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345</v>
      </c>
      <c r="C31" s="46"/>
      <c r="D31" s="46"/>
      <c r="E31" s="296" t="s">
        <v>855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10</v>
      </c>
      <c r="D33" s="49">
        <f>D28+D31+D32</f>
        <v>9</v>
      </c>
      <c r="E33" s="127" t="s">
        <v>353</v>
      </c>
      <c r="F33" s="554" t="s">
        <v>354</v>
      </c>
      <c r="G33" s="53">
        <f>G32+G31+G28</f>
        <v>13</v>
      </c>
      <c r="H33" s="53">
        <f>H32+H31+H28</f>
        <v>14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3</v>
      </c>
      <c r="D34" s="50">
        <f>IF((H33-D33)&gt;0,H33-D33,0)</f>
        <v>5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3</v>
      </c>
      <c r="D39" s="460">
        <f>+IF((H33-D33-D35)&gt;0,H33-D33-D35,0)</f>
        <v>5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3</v>
      </c>
      <c r="D41" s="52">
        <f>IF(H39=0,IF(D39-D40&gt;0,D39-D40+H40,0),IF(H39-H40&lt;0,H40-H39+D39,0))</f>
        <v>5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13</v>
      </c>
      <c r="D42" s="53">
        <f>D33+D35+D39</f>
        <v>14</v>
      </c>
      <c r="E42" s="128" t="s">
        <v>380</v>
      </c>
      <c r="F42" s="129" t="s">
        <v>381</v>
      </c>
      <c r="G42" s="53">
        <f>G39+G33</f>
        <v>13</v>
      </c>
      <c r="H42" s="53">
        <f>H39+H33</f>
        <v>14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862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40364</v>
      </c>
      <c r="C48" s="427" t="s">
        <v>382</v>
      </c>
      <c r="D48" s="579"/>
      <c r="E48" s="579"/>
      <c r="F48" s="579"/>
      <c r="G48" s="579"/>
      <c r="H48" s="579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4"/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31">
      <selection activeCell="A50" sqref="A50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Хипокапитал АДСИЦ</v>
      </c>
      <c r="C4" s="541" t="s">
        <v>2</v>
      </c>
      <c r="D4" s="541">
        <f>'справка №1-БАЛАНС'!H3</f>
        <v>131552072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1256</v>
      </c>
    </row>
    <row r="6" spans="1:6" ht="12" customHeight="1">
      <c r="A6" s="471" t="s">
        <v>5</v>
      </c>
      <c r="B6" s="506">
        <f>'справка №1-БАЛАНС'!E5</f>
        <v>40359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/>
      <c r="D10" s="54"/>
      <c r="E10" s="130"/>
      <c r="F10" s="130"/>
    </row>
    <row r="11" spans="1:13" ht="12">
      <c r="A11" s="332" t="s">
        <v>389</v>
      </c>
      <c r="B11" s="333" t="s">
        <v>390</v>
      </c>
      <c r="C11" s="54">
        <v>-3</v>
      </c>
      <c r="D11" s="54">
        <v>-2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-6</v>
      </c>
      <c r="D13" s="54">
        <v>-6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>
        <v>8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-2</v>
      </c>
      <c r="D19" s="54">
        <v>-1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-11</v>
      </c>
      <c r="D20" s="55">
        <f>SUM(D10:D19)</f>
        <v>-1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/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-11</v>
      </c>
      <c r="D43" s="55">
        <f>D42+D32+D20</f>
        <v>-1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648</v>
      </c>
      <c r="D44" s="132">
        <v>629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637</v>
      </c>
      <c r="D45" s="55">
        <f>D44+D43</f>
        <v>628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/>
      <c r="D46" s="56"/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868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89"/>
      <c r="D50" s="58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89"/>
      <c r="D52" s="58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3">
      <selection activeCell="A39" sqref="A39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460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Хипокапитал АДСИЦ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131552072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>
        <f>'справка №1-БАЛАНС'!H4</f>
        <v>1256</v>
      </c>
      <c r="N4" s="3"/>
      <c r="O4" s="3"/>
    </row>
    <row r="5" spans="1:14" s="532" customFormat="1" ht="12.75" customHeight="1">
      <c r="A5" s="467" t="s">
        <v>5</v>
      </c>
      <c r="B5" s="596">
        <f>'справка №1-БАЛАНС'!E5</f>
        <v>40359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650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24</v>
      </c>
      <c r="J11" s="58">
        <f>'справка №1-БАЛАНС'!H29+'справка №1-БАЛАНС'!H32</f>
        <v>-29</v>
      </c>
      <c r="K11" s="60"/>
      <c r="L11" s="344">
        <f>SUM(C11:K11)</f>
        <v>645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650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24</v>
      </c>
      <c r="J15" s="61">
        <f t="shared" si="2"/>
        <v>-29</v>
      </c>
      <c r="K15" s="61">
        <f t="shared" si="2"/>
        <v>0</v>
      </c>
      <c r="L15" s="344">
        <f t="shared" si="1"/>
        <v>645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3</v>
      </c>
      <c r="J16" s="345">
        <f>+'справка №1-БАЛАНС'!G32</f>
        <v>0</v>
      </c>
      <c r="K16" s="60"/>
      <c r="L16" s="344">
        <f t="shared" si="1"/>
        <v>3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650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27</v>
      </c>
      <c r="J29" s="59">
        <f t="shared" si="6"/>
        <v>-29</v>
      </c>
      <c r="K29" s="59">
        <f t="shared" si="6"/>
        <v>0</v>
      </c>
      <c r="L29" s="344">
        <f t="shared" si="1"/>
        <v>648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650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27</v>
      </c>
      <c r="J32" s="59">
        <f t="shared" si="7"/>
        <v>-29</v>
      </c>
      <c r="K32" s="59">
        <f t="shared" si="7"/>
        <v>0</v>
      </c>
      <c r="L32" s="344">
        <f t="shared" si="1"/>
        <v>648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863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869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858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9">
      <selection activeCell="B45" sqref="B4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3" t="s">
        <v>384</v>
      </c>
      <c r="B2" s="604"/>
      <c r="C2" s="605" t="str">
        <f>'справка №1-БАЛАНС'!E3</f>
        <v>Хипокапитал АДСИЦ</v>
      </c>
      <c r="D2" s="605"/>
      <c r="E2" s="605"/>
      <c r="F2" s="605"/>
      <c r="G2" s="605"/>
      <c r="H2" s="605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131552072</v>
      </c>
      <c r="P2" s="483"/>
      <c r="Q2" s="483"/>
      <c r="R2" s="526"/>
    </row>
    <row r="3" spans="1:18" ht="15">
      <c r="A3" s="603" t="s">
        <v>5</v>
      </c>
      <c r="B3" s="604"/>
      <c r="C3" s="606">
        <f>'справка №1-БАЛАНС'!E5</f>
        <v>40359</v>
      </c>
      <c r="D3" s="606"/>
      <c r="E3" s="606"/>
      <c r="F3" s="485"/>
      <c r="G3" s="485"/>
      <c r="H3" s="485"/>
      <c r="I3" s="485"/>
      <c r="J3" s="485"/>
      <c r="K3" s="485"/>
      <c r="L3" s="485"/>
      <c r="M3" s="607" t="s">
        <v>4</v>
      </c>
      <c r="N3" s="607"/>
      <c r="O3" s="482">
        <f>'справка №1-БАЛАНС'!H4</f>
        <v>1256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597" t="s">
        <v>464</v>
      </c>
      <c r="B5" s="598"/>
      <c r="C5" s="601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11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11" t="s">
        <v>530</v>
      </c>
      <c r="R5" s="611" t="s">
        <v>531</v>
      </c>
    </row>
    <row r="6" spans="1:18" s="100" customFormat="1" ht="48">
      <c r="A6" s="599"/>
      <c r="B6" s="600"/>
      <c r="C6" s="602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12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12"/>
      <c r="R6" s="612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0</v>
      </c>
      <c r="H40" s="438">
        <f t="shared" si="13"/>
        <v>0</v>
      </c>
      <c r="I40" s="438">
        <f t="shared" si="13"/>
        <v>0</v>
      </c>
      <c r="J40" s="438">
        <f t="shared" si="13"/>
        <v>0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870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8"/>
      <c r="L44" s="608"/>
      <c r="M44" s="608"/>
      <c r="N44" s="608"/>
      <c r="O44" s="609" t="s">
        <v>782</v>
      </c>
      <c r="P44" s="610"/>
      <c r="Q44" s="610"/>
      <c r="R44" s="610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J5:J6"/>
    <mergeCell ref="M3:N3"/>
    <mergeCell ref="K44:N44"/>
    <mergeCell ref="O44:R44"/>
    <mergeCell ref="Q5:Q6"/>
    <mergeCell ref="R5:R6"/>
    <mergeCell ref="A5:B6"/>
    <mergeCell ref="C5:C6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70">
      <selection activeCell="D43" sqref="D43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Хипокапитал АДСИЦ</v>
      </c>
      <c r="C3" s="620"/>
      <c r="D3" s="526" t="s">
        <v>2</v>
      </c>
      <c r="E3" s="107">
        <f>'справка №1-БАЛАНС'!H3</f>
        <v>131552072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>
        <f>'справка №1-БАЛАНС'!E5</f>
        <v>40359</v>
      </c>
      <c r="C4" s="618"/>
      <c r="D4" s="527" t="s">
        <v>4</v>
      </c>
      <c r="E4" s="107">
        <f>'справка №1-БАЛАНС'!H4</f>
        <v>1256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/>
      <c r="D28" s="108"/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13</v>
      </c>
      <c r="D38" s="105">
        <f>SUM(D39:D42)</f>
        <v>13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13</v>
      </c>
      <c r="D42" s="108">
        <v>13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13</v>
      </c>
      <c r="D43" s="104">
        <f>D24+D28+D29+D31+D30+D32+D33+D38</f>
        <v>13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13</v>
      </c>
      <c r="D44" s="103">
        <f>D43+D21+D19+D9</f>
        <v>13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2</v>
      </c>
      <c r="D52" s="103">
        <f>SUM(D53:D55)</f>
        <v>0</v>
      </c>
      <c r="E52" s="119">
        <f>C52-D52</f>
        <v>2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>
        <v>2</v>
      </c>
      <c r="D55" s="108"/>
      <c r="E55" s="119">
        <f t="shared" si="1"/>
        <v>2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2</v>
      </c>
      <c r="D66" s="103">
        <f>D52+D56+D61+D62+D63+D64</f>
        <v>0</v>
      </c>
      <c r="E66" s="119">
        <f t="shared" si="1"/>
        <v>2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0</v>
      </c>
      <c r="D85" s="104">
        <f>SUM(D86:D90)+D94</f>
        <v>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/>
      <c r="D87" s="108"/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/>
      <c r="D89" s="108"/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/>
      <c r="D93" s="108"/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/>
      <c r="D94" s="108"/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/>
      <c r="D95" s="108"/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0</v>
      </c>
      <c r="D96" s="104">
        <f>D85+D80+D75+D71+D95</f>
        <v>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2</v>
      </c>
      <c r="D97" s="104">
        <f>D96+D68+D66</f>
        <v>0</v>
      </c>
      <c r="E97" s="104">
        <f>E96+E68+E66</f>
        <v>2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867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6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Хипокапитал АДСИЦ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131552072</v>
      </c>
    </row>
    <row r="5" spans="1:9" ht="15">
      <c r="A5" s="501" t="s">
        <v>5</v>
      </c>
      <c r="B5" s="622">
        <f>'справка №1-БАЛАНС'!E5</f>
        <v>40359</v>
      </c>
      <c r="C5" s="622"/>
      <c r="D5" s="622"/>
      <c r="E5" s="622"/>
      <c r="F5" s="622"/>
      <c r="G5" s="625" t="s">
        <v>4</v>
      </c>
      <c r="H5" s="626"/>
      <c r="I5" s="500">
        <f>'справка №1-БАЛАНС'!H4</f>
        <v>1256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867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33">
      <selection activeCell="A152" sqref="A152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Хипокапитал АДСИЦ</v>
      </c>
      <c r="C5" s="628"/>
      <c r="D5" s="628"/>
      <c r="E5" s="570" t="s">
        <v>2</v>
      </c>
      <c r="F5" s="451">
        <f>'справка №1-БАЛАНС'!H3</f>
        <v>131552072</v>
      </c>
    </row>
    <row r="6" spans="1:13" ht="15" customHeight="1">
      <c r="A6" s="27" t="s">
        <v>823</v>
      </c>
      <c r="B6" s="629">
        <f>'справка №1-БАЛАНС'!E5</f>
        <v>40359</v>
      </c>
      <c r="C6" s="629"/>
      <c r="D6" s="510"/>
      <c r="E6" s="569" t="s">
        <v>4</v>
      </c>
      <c r="F6" s="511">
        <f>'справка №1-БАЛАНС'!H4</f>
        <v>1256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/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867</v>
      </c>
      <c r="B151" s="453"/>
      <c r="C151" s="630" t="s">
        <v>850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857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mboteva</cp:lastModifiedBy>
  <cp:lastPrinted>2006-07-20T13:20:47Z</cp:lastPrinted>
  <dcterms:created xsi:type="dcterms:W3CDTF">2000-06-29T12:02:40Z</dcterms:created>
  <dcterms:modified xsi:type="dcterms:W3CDTF">2010-07-29T08:57:55Z</dcterms:modified>
  <cp:category/>
  <cp:version/>
  <cp:contentType/>
  <cp:contentStatus/>
</cp:coreProperties>
</file>