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2120" windowHeight="8580" activeTab="4"/>
  </bookViews>
  <sheets>
    <sheet name="Cover " sheetId="1" r:id="rId1"/>
    <sheet name="IS" sheetId="2" r:id="rId2"/>
    <sheet name="SFP" sheetId="3" r:id="rId3"/>
    <sheet name="CFS" sheetId="4" r:id="rId4"/>
    <sheet name="EQS" sheetId="5" r:id="rId5"/>
  </sheets>
  <externalReferences>
    <externalReference r:id="rId8"/>
    <externalReference r:id="rId9"/>
  </externalReferences>
  <definedNames>
    <definedName name="AS2DocOpenMode" hidden="1">"AS2DocumentEdit"</definedName>
    <definedName name="_xlnm.Print_Area" localSheetId="3">'CFS'!$A$1:$E$64</definedName>
    <definedName name="_xlnm.Print_Area" localSheetId="4">'EQS'!$A$1:$Q$39</definedName>
    <definedName name="wrn.Aging._.and._.Trend._.Analysis." localSheetId="3" hidden="1">{#N/A,#N/A,FALSE,"Aging Summary";#N/A,#N/A,FALSE,"Ratio Analysis";#N/A,#N/A,FALSE,"Test 120 Day Accts";#N/A,#N/A,FALSE,"Tickmarks"}</definedName>
    <definedName name="wrn.Aging._.and._.Trend._.Analysis." localSheetId="0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Z_0C92A18C_82C1_43C8_B8D2_6F7E21DEB0D9_.wvu.Cols" localSheetId="3" hidden="1">'CFS'!$F:$IV</definedName>
    <definedName name="Z_0C92A18C_82C1_43C8_B8D2_6F7E21DEB0D9_.wvu.Cols" localSheetId="4" hidden="1">'EQS'!#REF!</definedName>
    <definedName name="Z_0C92A18C_82C1_43C8_B8D2_6F7E21DEB0D9_.wvu.Rows" localSheetId="3" hidden="1">'CFS'!$71:$65536</definedName>
    <definedName name="Z_2BD2C2C3_AF9C_11D6_9CEF_00D009775214_.wvu.Cols" localSheetId="3" hidden="1">'CFS'!$F:$IV</definedName>
    <definedName name="Z_2BD2C2C3_AF9C_11D6_9CEF_00D009775214_.wvu.Cols" localSheetId="4" hidden="1">'EQS'!#REF!</definedName>
    <definedName name="Z_2BD2C2C3_AF9C_11D6_9CEF_00D009775214_.wvu.PrintArea" localSheetId="3" hidden="1">'CFS'!$A$1:$E$45</definedName>
    <definedName name="Z_2BD2C2C3_AF9C_11D6_9CEF_00D009775214_.wvu.Rows" localSheetId="3" hidden="1">'CFS'!$69:$65536</definedName>
    <definedName name="Z_3DF3D3DF_0C20_498D_AC7F_CE0D39724717_.wvu.Cols" localSheetId="3" hidden="1">'CFS'!$F:$IV</definedName>
    <definedName name="Z_3DF3D3DF_0C20_498D_AC7F_CE0D39724717_.wvu.Cols" localSheetId="4" hidden="1">'EQS'!#REF!</definedName>
    <definedName name="Z_3DF3D3DF_0C20_498D_AC7F_CE0D39724717_.wvu.Rows" localSheetId="3" hidden="1">'CFS'!$71:$65536,'CFS'!$52:$53</definedName>
    <definedName name="Z_92AC9888_5B7E_11D6_9CEE_00D009757B57_.wvu.Cols" localSheetId="3" hidden="1">'CFS'!$F:$F</definedName>
    <definedName name="Z_9656BBF7_C4A3_41EC_B0C6_A21B380E3C2F_.wvu.Cols" localSheetId="3" hidden="1">'CFS'!$F:$F</definedName>
    <definedName name="Z_9656BBF7_C4A3_41EC_B0C6_A21B380E3C2F_.wvu.Cols" localSheetId="4" hidden="1">'EQS'!#REF!</definedName>
    <definedName name="Z_9656BBF7_C4A3_41EC_B0C6_A21B380E3C2F_.wvu.PrintArea" localSheetId="4" hidden="1">'EQS'!$A$1:$O$35</definedName>
    <definedName name="Z_9656BBF7_C4A3_41EC_B0C6_A21B380E3C2F_.wvu.Rows" localSheetId="3" hidden="1">'CFS'!$71:$65536,'CFS'!$52:$53</definedName>
  </definedNames>
  <calcPr fullCalcOnLoad="1"/>
</workbook>
</file>

<file path=xl/sharedStrings.xml><?xml version="1.0" encoding="utf-8"?>
<sst xmlns="http://schemas.openxmlformats.org/spreadsheetml/2006/main" count="223" uniqueCount="185">
  <si>
    <t>Име на дружеството:</t>
  </si>
  <si>
    <t>Адрес на управление:</t>
  </si>
  <si>
    <t>Обслужващи банки:</t>
  </si>
  <si>
    <t>Разходи за външни услуги</t>
  </si>
  <si>
    <t>АКТИВ</t>
  </si>
  <si>
    <t>Приложения</t>
  </si>
  <si>
    <t>Постъпления от клиенти</t>
  </si>
  <si>
    <t>Платени данъци върху печалбата</t>
  </si>
  <si>
    <t>Материални запаси</t>
  </si>
  <si>
    <t>Разходи за персонала</t>
  </si>
  <si>
    <t>BGN'000</t>
  </si>
  <si>
    <t>Нетекущи активи</t>
  </si>
  <si>
    <t>Текущи активи</t>
  </si>
  <si>
    <t>Парични потоци от оперативна дейност</t>
  </si>
  <si>
    <t>Парични потоци от инвестиционна дейност</t>
  </si>
  <si>
    <t>Парични потоци от финансова дейност</t>
  </si>
  <si>
    <t>СОБСТВЕН КАПИТАЛ И ПАСИВИ</t>
  </si>
  <si>
    <t>Изпълнителен директор:</t>
  </si>
  <si>
    <t>Законови резерви</t>
  </si>
  <si>
    <t>Пасиви по отсрочени данъци</t>
  </si>
  <si>
    <t>Съвет на директорите:</t>
  </si>
  <si>
    <t>Одитори:</t>
  </si>
  <si>
    <t>Покупки на имоти, машини и оборудване</t>
  </si>
  <si>
    <t>Нематериални активи</t>
  </si>
  <si>
    <t>Текущи задължения</t>
  </si>
  <si>
    <t>Други текущи задължения</t>
  </si>
  <si>
    <t>Други постъпления/(плащания), нетно</t>
  </si>
  <si>
    <t>Инвестиции на разположение и за продажба</t>
  </si>
  <si>
    <t>Основен акционерен капитал</t>
  </si>
  <si>
    <t>Платени данъци (без данъци върху печалбата)</t>
  </si>
  <si>
    <t>АФА ООД</t>
  </si>
  <si>
    <t>Платени лихви и такси по заеми с инвестиционно предназначение</t>
  </si>
  <si>
    <t>Плащания на персонала и за социалното осигуряване</t>
  </si>
  <si>
    <t>Възстановени данъци (без данъци върху печалбата)</t>
  </si>
  <si>
    <t>Общо собствен капитал</t>
  </si>
  <si>
    <t>Парични средства и парични еквиваленти</t>
  </si>
  <si>
    <t xml:space="preserve">Главен счетоводител: </t>
  </si>
  <si>
    <t>Нетекущи задължения</t>
  </si>
  <si>
    <t>СОФАРМА АД</t>
  </si>
  <si>
    <t>Печалба от оперативна дейност</t>
  </si>
  <si>
    <t>Имоти, машини и оборудване</t>
  </si>
  <si>
    <t>Инвестиционни имоти</t>
  </si>
  <si>
    <t>Инвестиции в дъщерни дружества</t>
  </si>
  <si>
    <t>СОБСТВЕН КАПИТАЛ</t>
  </si>
  <si>
    <t>ПАСИВИ</t>
  </si>
  <si>
    <t>Задължения за данъци</t>
  </si>
  <si>
    <t>ОБЩО ПАСИВИ</t>
  </si>
  <si>
    <t>ОБЩО СОБСТВЕН КАПИТАЛ И ПАСИВИ</t>
  </si>
  <si>
    <t>Вземания от свързани предприятия</t>
  </si>
  <si>
    <t>Задължения към свързани предприятия</t>
  </si>
  <si>
    <t>Постъпления от продажби на имоти, машини и оборудване</t>
  </si>
  <si>
    <t>Покупки на нематериални активи</t>
  </si>
  <si>
    <t>Изплатени дивиденти</t>
  </si>
  <si>
    <t>гр. София</t>
  </si>
  <si>
    <t>ул. Илиенско шосе 16</t>
  </si>
  <si>
    <t>Адриана Балева</t>
  </si>
  <si>
    <t>Галина Ангелова</t>
  </si>
  <si>
    <t>Венелин Гачев</t>
  </si>
  <si>
    <t>Райфайзенбанк (България)  ЕАД</t>
  </si>
  <si>
    <t>Банка ДСК ЕАД</t>
  </si>
  <si>
    <t>Йорданка Петкова</t>
  </si>
  <si>
    <t>д.и.н. Огнян Донев</t>
  </si>
  <si>
    <t>ОБЩО АКТИВИ</t>
  </si>
  <si>
    <t>Задължения към персонала и за социално осигуряване</t>
  </si>
  <si>
    <t>Платени лихви и банкови такси по заеми за оборотни средства</t>
  </si>
  <si>
    <t>Разходи за амортизация</t>
  </si>
  <si>
    <t>Весела Стоева</t>
  </si>
  <si>
    <t>Андрей Брешков</t>
  </si>
  <si>
    <t xml:space="preserve">Разпределение на печалбата за:               </t>
  </si>
  <si>
    <t xml:space="preserve">Приходи </t>
  </si>
  <si>
    <t xml:space="preserve">Изпълнителен директор: </t>
  </si>
  <si>
    <t>д.и.н.Огнян Донев</t>
  </si>
  <si>
    <t>Други вземания и предплатени разходи</t>
  </si>
  <si>
    <t>Дългосрочни банкови заеми</t>
  </si>
  <si>
    <t>Краткосрочни банкови заеми</t>
  </si>
  <si>
    <t>Парични средства и парични еквиваленти на 1 януари</t>
  </si>
  <si>
    <t>Венцислав Стоев</t>
  </si>
  <si>
    <t>Любимка Георгиева</t>
  </si>
  <si>
    <t>Стефан Йовков</t>
  </si>
  <si>
    <t>Плащания на доставчици</t>
  </si>
  <si>
    <t>Краткосрочна част на дългосрочни банкови заеми</t>
  </si>
  <si>
    <t>Резерви</t>
  </si>
  <si>
    <t>Ситибанк Н.А.</t>
  </si>
  <si>
    <t>Задължения по финансов лизинг</t>
  </si>
  <si>
    <t xml:space="preserve"> </t>
  </si>
  <si>
    <t>Плащания по финансов лизинг</t>
  </si>
  <si>
    <t>Преоценъчен резерв - имоти, машини и оборудване</t>
  </si>
  <si>
    <t>Юробанк и Еф Джи България АД</t>
  </si>
  <si>
    <t>Уникредит  АД</t>
  </si>
  <si>
    <t>Финансови приходи</t>
  </si>
  <si>
    <t>Финансови разходи</t>
  </si>
  <si>
    <t>Други доходи/(загуби) от дейността, нетно</t>
  </si>
  <si>
    <t>Гл. счетоводител (съставител):</t>
  </si>
  <si>
    <t>Изплащане на дългосрочни банкови заеми</t>
  </si>
  <si>
    <t>Курсови разлики, нетно</t>
  </si>
  <si>
    <t xml:space="preserve">Финансов директор: </t>
  </si>
  <si>
    <t>Борис Борисов</t>
  </si>
  <si>
    <t>Покупки на инвестиции на разположение и за продажба</t>
  </si>
  <si>
    <t>Постъпления от продажба на инвестиции на разположение и за продажба</t>
  </si>
  <si>
    <t>Финансов директор:</t>
  </si>
  <si>
    <t>Промени в запасите от готова продукция и незавършено производство</t>
  </si>
  <si>
    <t>Разходи за суровини и материали</t>
  </si>
  <si>
    <t>Печалба преди данък върху печалбата</t>
  </si>
  <si>
    <t>Разход за данък върху печалбата</t>
  </si>
  <si>
    <t>Постъпления от продажба на акции/дялове в дъщерни дружества</t>
  </si>
  <si>
    <t>Предоставени заеми на свързани предприятия</t>
  </si>
  <si>
    <t xml:space="preserve"> * резерви</t>
  </si>
  <si>
    <t>Нетна промяна в справедливата стойност на финансови активи на разположение и за продажба</t>
  </si>
  <si>
    <t>ОБЩО ВСЕОБХВАТЕН ДОХОД ЗА ГОДИНАТА</t>
  </si>
  <si>
    <t xml:space="preserve">Покупки на акции/дялове в дъщерни дружества </t>
  </si>
  <si>
    <t>Резерв по финансови активи на разположение и за продажба</t>
  </si>
  <si>
    <t>Възстановени заеми, предоставени на свързани предприятия</t>
  </si>
  <si>
    <t>Възстановени заеми, предоставени на други предприятия</t>
  </si>
  <si>
    <t>Неразпределена печалба</t>
  </si>
  <si>
    <t>Допълнителни резерви</t>
  </si>
  <si>
    <t xml:space="preserve">Търговски вземания </t>
  </si>
  <si>
    <t>Обратно изкупени собствени акции</t>
  </si>
  <si>
    <t xml:space="preserve">Търговски задължения </t>
  </si>
  <si>
    <t>Прехвърляне към неразпределена печалба</t>
  </si>
  <si>
    <t>Александър Чаушев</t>
  </si>
  <si>
    <t>Предоставени заеми на други предприятия</t>
  </si>
  <si>
    <t>Началник отдел правен:</t>
  </si>
  <si>
    <t>Адвокати:</t>
  </si>
  <si>
    <t>Росица Костадинова</t>
  </si>
  <si>
    <t>Цонка Таушанова</t>
  </si>
  <si>
    <t>Петър Калпакчиев</t>
  </si>
  <si>
    <t>Получени лихви по предоставени заеми и депозити</t>
  </si>
  <si>
    <t xml:space="preserve">Дългосрочни вземания от свързани предприятия </t>
  </si>
  <si>
    <t>Други дългосрочни вземания</t>
  </si>
  <si>
    <t>Постъпления от краткосрочни банкови заеми (овърдрафт), нетно</t>
  </si>
  <si>
    <t xml:space="preserve">Изплащане на краткосрочни  банкови заеми (овърдрафт), нетно </t>
  </si>
  <si>
    <t>Компоненти, които нама да бъдат рекласифицирани в печалбата или загубата:</t>
  </si>
  <si>
    <t>Друг всеобхватен доход за годината, нетно от данъци</t>
  </si>
  <si>
    <t xml:space="preserve">    * нетна печалба за годината</t>
  </si>
  <si>
    <t xml:space="preserve">    * други компоненти на всеобхватния доход, нетно от данъци</t>
  </si>
  <si>
    <t>Общ всеобхватен доход за годината, в т.ч.:</t>
  </si>
  <si>
    <t>Други компоненти на всеобхватния доход:</t>
  </si>
  <si>
    <t>Компоненти, които могат да бъдат рекласифицирани в печалбата или загубата:</t>
  </si>
  <si>
    <t>Правителствени финансирания</t>
  </si>
  <si>
    <t>Дългосрочни задължения към персонала</t>
  </si>
  <si>
    <t xml:space="preserve">Инг Банк Н.В. </t>
  </si>
  <si>
    <t>Сосиате Женерал Експресбанк АД</t>
  </si>
  <si>
    <t>Сибанк ЕАД</t>
  </si>
  <si>
    <t>Огнян Палавеев</t>
  </si>
  <si>
    <t xml:space="preserve">Покупки на акции в асоциирани дружества </t>
  </si>
  <si>
    <t xml:space="preserve">Финансов директор:                                                                </t>
  </si>
  <si>
    <t>Гл.счетоводител (съставител):</t>
  </si>
  <si>
    <t>Финансови приходи/(разходи), нетно</t>
  </si>
  <si>
    <t>Нетни парични потоци от оперативна дейност</t>
  </si>
  <si>
    <t>Ефект от придобиване на обратно изкупени акции</t>
  </si>
  <si>
    <t>2015   BGN'000</t>
  </si>
  <si>
    <t>Промени в собствения капитал за 2015 година</t>
  </si>
  <si>
    <t>Други разходи за дейността</t>
  </si>
  <si>
    <t>Ефекти от вливане на дъщерно дружество</t>
  </si>
  <si>
    <t>31 декември                   2015
      BGN'000</t>
  </si>
  <si>
    <t xml:space="preserve">Салдо към 31 декември 2015 година </t>
  </si>
  <si>
    <t xml:space="preserve">Нетна печалба за годината </t>
  </si>
  <si>
    <t xml:space="preserve">Последващи оценки на пенсионни планове с дефинирани доходи </t>
  </si>
  <si>
    <t>ИНДИВИДУАЛЕН ОТЧЕТ ЗА ВСЕОБХВАТНИЯ ДОХОД</t>
  </si>
  <si>
    <t>ИНДИВИДУАЛЕН ОТЧЕТ ЗА ФИНАНСОВОТО СЪСТОЯНИЕ</t>
  </si>
  <si>
    <t xml:space="preserve">ИНДИВИДУАЛЕН ОТЧЕТ ЗА ПАРИЧНИТЕ ПОТОЦИ </t>
  </si>
  <si>
    <t>ИНДИВИДУАЛЕН ОТЧЕТ ЗА ПРОМЕНИТЕ В СОБСТВЕНИЯ КАПИТАЛ</t>
  </si>
  <si>
    <t>Нетни парични потоци използвани в инвестиционна дейност</t>
  </si>
  <si>
    <t>Нетни парични потоци използвани във финансова дейност</t>
  </si>
  <si>
    <t>Нетно увеличение/(намаление) на паричните средства и паричните еквиваленти</t>
  </si>
  <si>
    <t>Доход на акция                                                                                        BGN</t>
  </si>
  <si>
    <t>Постъпления от продажба на акции/дялове в асоциирани дружества</t>
  </si>
  <si>
    <t xml:space="preserve">                                           д.и.н.Огнян Донев</t>
  </si>
  <si>
    <t xml:space="preserve">                                  Борис Борисов</t>
  </si>
  <si>
    <t xml:space="preserve">                                          Йорданка Петкова</t>
  </si>
  <si>
    <t xml:space="preserve">                д.и.н. Огнян Донев</t>
  </si>
  <si>
    <t>Салдо към 1 януари 2015 година</t>
  </si>
  <si>
    <t>13,14</t>
  </si>
  <si>
    <t>8,9</t>
  </si>
  <si>
    <t>2016   BGN'000</t>
  </si>
  <si>
    <t>за периода, завършващ на 30 юни 2016 година</t>
  </si>
  <si>
    <t>към 30 юни 2016 година</t>
  </si>
  <si>
    <t>30 юни                   2016
      BGN'000</t>
  </si>
  <si>
    <t xml:space="preserve">Салдо към 30 юни 2016 година </t>
  </si>
  <si>
    <t xml:space="preserve"> * дивиденти</t>
  </si>
  <si>
    <t>Поспъпления от дивиденти от инвестиции в дъщерни дружества и от инвестиции на разположение и за продажба</t>
  </si>
  <si>
    <t>Парични средства и парични еквиваленти на 30 юни</t>
  </si>
  <si>
    <t>Ефект от продадени обратно изкупени акции</t>
  </si>
  <si>
    <t>Постъпления от продажби на нематериални активи</t>
  </si>
  <si>
    <t>Приложенията на страници от 5 до 88 са неразделна част от финансовия отчет.</t>
  </si>
</sst>
</file>

<file path=xl/styles.xml><?xml version="1.0" encoding="utf-8"?>
<styleSheet xmlns="http://schemas.openxmlformats.org/spreadsheetml/2006/main">
  <numFmts count="6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#,##0\ &quot;лв.&quot;;\-#,##0\ &quot;лв.&quot;"/>
    <numFmt numFmtId="181" formatCode="#,##0\ &quot;лв.&quot;;[Red]\-#,##0\ &quot;лв.&quot;"/>
    <numFmt numFmtId="182" formatCode="#,##0.00\ &quot;лв.&quot;;\-#,##0.00\ &quot;лв.&quot;"/>
    <numFmt numFmtId="183" formatCode="#,##0.00\ &quot;лв.&quot;;[Red]\-#,##0.00\ &quot;лв.&quot;"/>
    <numFmt numFmtId="184" formatCode="_-* #,##0\ &quot;лв.&quot;_-;\-* #,##0\ &quot;лв.&quot;_-;_-* &quot;-&quot;\ &quot;лв.&quot;_-;_-@_-"/>
    <numFmt numFmtId="185" formatCode="_-* #,##0\ _л_в_._-;\-* #,##0\ _л_в_._-;_-* &quot;-&quot;\ _л_в_._-;_-@_-"/>
    <numFmt numFmtId="186" formatCode="_-* #,##0.00\ &quot;лв.&quot;_-;\-* #,##0.00\ &quot;лв.&quot;_-;_-* &quot;-&quot;??\ &quot;лв.&quot;_-;_-@_-"/>
    <numFmt numFmtId="187" formatCode="_-* #,##0.00\ _л_в_._-;\-* #,##0.00\ _л_в_._-;_-* &quot;-&quot;??\ _л_в_._-;_-@_-"/>
    <numFmt numFmtId="188" formatCode="&quot;€&quot;#,##0_);\(&quot;€&quot;#,##0\)"/>
    <numFmt numFmtId="189" formatCode="&quot;€&quot;#,##0_);[Red]\(&quot;€&quot;#,##0\)"/>
    <numFmt numFmtId="190" formatCode="&quot;€&quot;#,##0.00_);\(&quot;€&quot;#,##0.00\)"/>
    <numFmt numFmtId="191" formatCode="&quot;€&quot;#,##0.00_);[Red]\(&quot;€&quot;#,##0.00\)"/>
    <numFmt numFmtId="192" formatCode="_(&quot;€&quot;* #,##0_);_(&quot;€&quot;* \(#,##0\);_(&quot;€&quot;* &quot;-&quot;_);_(@_)"/>
    <numFmt numFmtId="193" formatCode="_(&quot;€&quot;* #,##0.00_);_(&quot;€&quot;* \(#,##0.00\);_(&quot;€&quot;* &quot;-&quot;??_);_(@_)"/>
    <numFmt numFmtId="194" formatCode="&quot;лв&quot;#,##0_);\(&quot;лв&quot;#,##0\)"/>
    <numFmt numFmtId="195" formatCode="&quot;лв&quot;#,##0_);[Red]\(&quot;лв&quot;#,##0\)"/>
    <numFmt numFmtId="196" formatCode="&quot;лв&quot;#,##0.00_);\(&quot;лв&quot;#,##0.00\)"/>
    <numFmt numFmtId="197" formatCode="&quot;лв&quot;#,##0.00_);[Red]\(&quot;лв&quot;#,##0.00\)"/>
    <numFmt numFmtId="198" formatCode="_(&quot;лв&quot;* #,##0_);_(&quot;лв&quot;* \(#,##0\);_(&quot;лв&quot;* &quot;-&quot;_);_(@_)"/>
    <numFmt numFmtId="199" formatCode="_(&quot;лв&quot;* #,##0.00_);_(&quot;лв&quot;* \(#,##0.00\);_(&quot;лв&quot;* &quot;-&quot;??_);_(@_)"/>
    <numFmt numFmtId="200" formatCode="0_);\(0\)"/>
    <numFmt numFmtId="201" formatCode="_(* #,##0_);_(* \(#,##0\);_(* &quot;-&quot;??_);_(@_)"/>
    <numFmt numFmtId="202" formatCode="_(* #,##0.0_);_(* \(#,##0.0\);_(* &quot;-&quot;_);_(@_)"/>
    <numFmt numFmtId="203" formatCode="0.0"/>
    <numFmt numFmtId="204" formatCode="_(* #,##0.00_);_(* \(#,##0.00\);_(* &quot;-&quot;_);_(@_)"/>
    <numFmt numFmtId="205" formatCode="_(* #,##0.000_);_(* \(#,##0.000\);_(* &quot;-&quot;???_);_(@_)"/>
    <numFmt numFmtId="206" formatCode="_(* #,##0.0_);_(* \(#,##0.0\);_(* &quot;-&quot;??_);_(@_)"/>
    <numFmt numFmtId="207" formatCode="#,##0;\(#,##0\)"/>
    <numFmt numFmtId="208" formatCode="0.000"/>
    <numFmt numFmtId="209" formatCode="#,##0.0"/>
    <numFmt numFmtId="210" formatCode="#,##0.000"/>
    <numFmt numFmtId="211" formatCode="0.0000"/>
    <numFmt numFmtId="212" formatCode="[$-402]dd\ mmmm\ yyyy"/>
    <numFmt numFmtId="213" formatCode="0.00000"/>
    <numFmt numFmtId="214" formatCode="[$-402]dddd\,\ dd\ mmmm\ yyyy\ &quot;г.&quot;"/>
    <numFmt numFmtId="215" formatCode="0.0%"/>
    <numFmt numFmtId="216" formatCode="_(* #,##0.000_);_(* \(#,##0.000\);_(* &quot;-&quot;??_);_(@_)"/>
    <numFmt numFmtId="217" formatCode="_(* #,##0.0000_);_(* \(#,##0.0000\);_(* &quot;-&quot;??_);_(@_)"/>
    <numFmt numFmtId="218" formatCode="&quot;Yes&quot;;&quot;Yes&quot;;&quot;No&quot;"/>
    <numFmt numFmtId="219" formatCode="&quot;True&quot;;&quot;True&quot;;&quot;False&quot;"/>
    <numFmt numFmtId="220" formatCode="&quot;On&quot;;&quot;On&quot;;&quot;Off&quot;"/>
    <numFmt numFmtId="221" formatCode="[$€-2]\ #,##0.00_);[Red]\([$€-2]\ #,##0.00\)"/>
  </numFmts>
  <fonts count="66">
    <font>
      <sz val="10"/>
      <name val="Arial"/>
      <family val="0"/>
    </font>
    <font>
      <u val="single"/>
      <sz val="10"/>
      <color indexed="36"/>
      <name val="Hebar"/>
      <family val="0"/>
    </font>
    <font>
      <u val="single"/>
      <sz val="10"/>
      <color indexed="12"/>
      <name val="Hebar"/>
      <family val="0"/>
    </font>
    <font>
      <sz val="10"/>
      <name val="OpalB"/>
      <family val="0"/>
    </font>
    <font>
      <sz val="10"/>
      <name val="Hebar"/>
      <family val="0"/>
    </font>
    <font>
      <sz val="10"/>
      <name val="Times New Roman"/>
      <family val="1"/>
    </font>
    <font>
      <sz val="12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11"/>
      <name val="Times New Roman CYR"/>
      <family val="1"/>
    </font>
    <font>
      <sz val="11"/>
      <name val="Times New Roman Cyr"/>
      <family val="1"/>
    </font>
    <font>
      <i/>
      <sz val="11"/>
      <name val="Times New Roman Cyr"/>
      <family val="1"/>
    </font>
    <font>
      <b/>
      <sz val="8"/>
      <color indexed="8"/>
      <name val="Times New Roman"/>
      <family val="1"/>
    </font>
    <font>
      <b/>
      <i/>
      <sz val="11"/>
      <name val="Times New Roman Cyr"/>
      <family val="0"/>
    </font>
    <font>
      <b/>
      <sz val="10"/>
      <name val="Times New Roman"/>
      <family val="1"/>
    </font>
    <font>
      <b/>
      <i/>
      <sz val="11"/>
      <color indexed="8"/>
      <name val="Times New Roman"/>
      <family val="1"/>
    </font>
    <font>
      <b/>
      <i/>
      <sz val="10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 Cyr"/>
      <family val="1"/>
    </font>
    <font>
      <sz val="10"/>
      <name val="Times New Roman Cyr"/>
      <family val="1"/>
    </font>
    <font>
      <i/>
      <sz val="10"/>
      <name val="Times New Roman Cyr"/>
      <family val="1"/>
    </font>
    <font>
      <b/>
      <i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6"/>
      <name val="Times New Roman"/>
      <family val="1"/>
    </font>
    <font>
      <b/>
      <sz val="10"/>
      <color indexed="8"/>
      <name val="Times New Roman"/>
      <family val="1"/>
    </font>
    <font>
      <sz val="8"/>
      <name val="Times New Roman"/>
      <family val="1"/>
    </font>
    <font>
      <sz val="10"/>
      <color indexed="8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sz val="14"/>
      <name val="Times New Roman"/>
      <family val="1"/>
    </font>
    <font>
      <b/>
      <sz val="9"/>
      <color indexed="8"/>
      <name val="Times New Roman"/>
      <family val="1"/>
    </font>
    <font>
      <sz val="11"/>
      <name val="Times New Roman CYR"/>
      <family val="0"/>
    </font>
    <font>
      <b/>
      <i/>
      <sz val="10"/>
      <name val="Times New Roman Cyr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color indexed="10"/>
      <name val="Times New Roman"/>
      <family val="1"/>
    </font>
    <font>
      <i/>
      <sz val="11"/>
      <color indexed="10"/>
      <name val="Times New Roman"/>
      <family val="1"/>
    </font>
    <font>
      <b/>
      <i/>
      <sz val="9"/>
      <name val="Times New Roman"/>
      <family val="1"/>
    </font>
    <font>
      <sz val="11"/>
      <color indexed="10"/>
      <name val="Times New Roman Cyr"/>
      <family val="1"/>
    </font>
    <font>
      <b/>
      <sz val="10"/>
      <color indexed="10"/>
      <name val="Times New Roman Cyr"/>
      <family val="0"/>
    </font>
    <font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7"/>
      <name val="Times New Roman"/>
      <family val="1"/>
    </font>
    <font>
      <sz val="11"/>
      <color indexed="9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56"/>
      <name val="Cambri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5" borderId="0" applyNumberFormat="0" applyBorder="0" applyAlignment="0" applyProtection="0"/>
    <xf numFmtId="0" fontId="39" fillId="8" borderId="0" applyNumberFormat="0" applyBorder="0" applyAlignment="0" applyProtection="0"/>
    <xf numFmtId="0" fontId="39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9" borderId="0" applyNumberFormat="0" applyBorder="0" applyAlignment="0" applyProtection="0"/>
    <xf numFmtId="0" fontId="53" fillId="3" borderId="0" applyNumberFormat="0" applyBorder="0" applyAlignment="0" applyProtection="0"/>
    <xf numFmtId="0" fontId="54" fillId="20" borderId="1" applyNumberFormat="0" applyAlignment="0" applyProtection="0"/>
    <xf numFmtId="0" fontId="5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7" fillId="4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1" fillId="7" borderId="1" applyNumberFormat="0" applyAlignment="0" applyProtection="0"/>
    <xf numFmtId="0" fontId="62" fillId="0" borderId="6" applyNumberFormat="0" applyFill="0" applyAlignment="0" applyProtection="0"/>
    <xf numFmtId="0" fontId="63" fillId="22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64" fillId="20" borderId="8" applyNumberFormat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77">
    <xf numFmtId="0" fontId="0" fillId="0" borderId="0" xfId="0" applyAlignment="1">
      <alignment/>
    </xf>
    <xf numFmtId="0" fontId="9" fillId="0" borderId="10" xfId="59" applyFont="1" applyFill="1" applyBorder="1" applyAlignment="1">
      <alignment horizontal="left" vertical="center"/>
      <protection/>
    </xf>
    <xf numFmtId="0" fontId="8" fillId="0" borderId="0" xfId="65" applyFont="1" applyFill="1" applyAlignment="1">
      <alignment vertical="center"/>
      <protection/>
    </xf>
    <xf numFmtId="0" fontId="8" fillId="0" borderId="0" xfId="60" applyFont="1" applyFill="1" applyBorder="1" applyAlignment="1">
      <alignment vertical="center"/>
      <protection/>
    </xf>
    <xf numFmtId="0" fontId="8" fillId="0" borderId="0" xfId="60" applyFont="1" applyFill="1">
      <alignment/>
      <protection/>
    </xf>
    <xf numFmtId="169" fontId="8" fillId="0" borderId="0" xfId="60" applyNumberFormat="1" applyFont="1" applyFill="1" applyBorder="1" applyAlignment="1">
      <alignment horizontal="right"/>
      <protection/>
    </xf>
    <xf numFmtId="0" fontId="9" fillId="0" borderId="0" xfId="60" applyFont="1" applyFill="1">
      <alignment/>
      <protection/>
    </xf>
    <xf numFmtId="0" fontId="8" fillId="0" borderId="0" xfId="60" applyFont="1" applyFill="1" applyAlignment="1">
      <alignment horizontal="center"/>
      <protection/>
    </xf>
    <xf numFmtId="169" fontId="8" fillId="0" borderId="0" xfId="60" applyNumberFormat="1" applyFont="1" applyFill="1" applyAlignment="1">
      <alignment horizontal="right"/>
      <protection/>
    </xf>
    <xf numFmtId="0" fontId="10" fillId="0" borderId="0" xfId="61" applyNumberFormat="1" applyFont="1" applyFill="1" applyBorder="1" applyAlignment="1" applyProtection="1">
      <alignment vertical="top"/>
      <protection/>
    </xf>
    <xf numFmtId="0" fontId="10" fillId="0" borderId="0" xfId="61" applyNumberFormat="1" applyFont="1" applyFill="1" applyBorder="1" applyAlignment="1" applyProtection="1" quotePrefix="1">
      <alignment horizontal="right" vertical="top"/>
      <protection/>
    </xf>
    <xf numFmtId="0" fontId="8" fillId="0" borderId="0" xfId="61" applyNumberFormat="1" applyFont="1" applyFill="1" applyBorder="1" applyAlignment="1" applyProtection="1">
      <alignment vertical="top"/>
      <protection/>
    </xf>
    <xf numFmtId="0" fontId="8" fillId="0" borderId="0" xfId="61" applyNumberFormat="1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>
      <alignment horizontal="left" vertical="center"/>
    </xf>
    <xf numFmtId="0" fontId="6" fillId="0" borderId="0" xfId="60" applyFont="1" applyFill="1">
      <alignment/>
      <protection/>
    </xf>
    <xf numFmtId="15" fontId="14" fillId="0" borderId="0" xfId="59" applyNumberFormat="1" applyFont="1" applyFill="1" applyBorder="1" applyAlignment="1">
      <alignment horizontal="center" vertical="center" wrapText="1"/>
      <protection/>
    </xf>
    <xf numFmtId="0" fontId="8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8" fillId="0" borderId="0" xfId="61" applyNumberFormat="1" applyFont="1" applyFill="1" applyBorder="1" applyAlignment="1" applyProtection="1">
      <alignment vertical="center"/>
      <protection/>
    </xf>
    <xf numFmtId="0" fontId="19" fillId="0" borderId="0" xfId="0" applyFont="1" applyAlignment="1">
      <alignment/>
    </xf>
    <xf numFmtId="0" fontId="9" fillId="0" borderId="0" xfId="59" applyFont="1" applyFill="1" applyBorder="1" applyAlignment="1">
      <alignment horizontal="left" vertical="center"/>
      <protection/>
    </xf>
    <xf numFmtId="0" fontId="12" fillId="0" borderId="0" xfId="0" applyFont="1" applyFill="1" applyBorder="1" applyAlignment="1">
      <alignment horizontal="left" vertical="center"/>
    </xf>
    <xf numFmtId="0" fontId="8" fillId="0" borderId="0" xfId="60" applyFont="1" applyFill="1">
      <alignment/>
      <protection/>
    </xf>
    <xf numFmtId="0" fontId="9" fillId="0" borderId="0" xfId="60" applyFont="1" applyFill="1">
      <alignment/>
      <protection/>
    </xf>
    <xf numFmtId="0" fontId="8" fillId="0" borderId="0" xfId="61" applyNumberFormat="1" applyFont="1" applyFill="1" applyBorder="1" applyAlignment="1" applyProtection="1">
      <alignment vertical="top"/>
      <protection locked="0"/>
    </xf>
    <xf numFmtId="0" fontId="9" fillId="0" borderId="0" xfId="0" applyFont="1" applyFill="1" applyBorder="1" applyAlignment="1">
      <alignment horizontal="right"/>
    </xf>
    <xf numFmtId="0" fontId="10" fillId="0" borderId="0" xfId="0" applyFont="1" applyFill="1" applyBorder="1" applyAlignment="1">
      <alignment horizontal="right"/>
    </xf>
    <xf numFmtId="0" fontId="7" fillId="0" borderId="0" xfId="61" applyNumberFormat="1" applyFont="1" applyFill="1" applyBorder="1" applyAlignment="1" applyProtection="1">
      <alignment vertical="top"/>
      <protection locked="0"/>
    </xf>
    <xf numFmtId="0" fontId="8" fillId="0" borderId="0" xfId="59" applyFont="1" applyFill="1" applyAlignment="1">
      <alignment vertical="center"/>
      <protection/>
    </xf>
    <xf numFmtId="0" fontId="8" fillId="0" borderId="0" xfId="59" applyFont="1" applyFill="1" applyAlignment="1">
      <alignment horizontal="left" vertical="center"/>
      <protection/>
    </xf>
    <xf numFmtId="0" fontId="20" fillId="0" borderId="10" xfId="59" applyFont="1" applyBorder="1" applyAlignment="1">
      <alignment vertical="center"/>
      <protection/>
    </xf>
    <xf numFmtId="0" fontId="16" fillId="0" borderId="10" xfId="0" applyFont="1" applyBorder="1" applyAlignment="1">
      <alignment/>
    </xf>
    <xf numFmtId="0" fontId="16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59" applyFont="1" applyAlignment="1">
      <alignment vertical="center"/>
      <protection/>
    </xf>
    <xf numFmtId="0" fontId="16" fillId="0" borderId="0" xfId="0" applyFont="1" applyFill="1" applyAlignment="1">
      <alignment/>
    </xf>
    <xf numFmtId="0" fontId="21" fillId="0" borderId="10" xfId="0" applyFont="1" applyBorder="1" applyAlignment="1">
      <alignment/>
    </xf>
    <xf numFmtId="0" fontId="11" fillId="0" borderId="1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/>
    </xf>
    <xf numFmtId="0" fontId="18" fillId="0" borderId="0" xfId="59" applyFont="1" applyFill="1" applyBorder="1" applyAlignment="1">
      <alignment vertical="center"/>
      <protection/>
    </xf>
    <xf numFmtId="0" fontId="8" fillId="0" borderId="0" xfId="61" applyFont="1" applyFill="1" applyAlignment="1">
      <alignment horizontal="left"/>
      <protection/>
    </xf>
    <xf numFmtId="0" fontId="22" fillId="0" borderId="0" xfId="0" applyFont="1" applyFill="1" applyBorder="1" applyAlignment="1">
      <alignment horizontal="center" wrapText="1"/>
    </xf>
    <xf numFmtId="0" fontId="16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/>
    </xf>
    <xf numFmtId="0" fontId="8" fillId="0" borderId="0" xfId="0" applyNumberFormat="1" applyFont="1" applyFill="1" applyBorder="1" applyAlignment="1" applyProtection="1">
      <alignment vertical="top"/>
      <protection/>
    </xf>
    <xf numFmtId="0" fontId="23" fillId="0" borderId="0" xfId="0" applyFont="1" applyFill="1" applyBorder="1" applyAlignment="1">
      <alignment horizontal="center" wrapText="1"/>
    </xf>
    <xf numFmtId="0" fontId="9" fillId="0" borderId="0" xfId="61" applyNumberFormat="1" applyFont="1" applyFill="1" applyBorder="1" applyAlignment="1" applyProtection="1">
      <alignment vertical="center" wrapText="1"/>
      <protection/>
    </xf>
    <xf numFmtId="169" fontId="11" fillId="0" borderId="0" xfId="66" applyNumberFormat="1" applyFont="1" applyFill="1" applyBorder="1" applyAlignment="1">
      <alignment horizontal="right" vertical="center" wrapText="1"/>
      <protection/>
    </xf>
    <xf numFmtId="0" fontId="28" fillId="0" borderId="0" xfId="60" applyFont="1" applyFill="1" applyBorder="1" applyAlignment="1">
      <alignment vertical="top" wrapText="1"/>
      <protection/>
    </xf>
    <xf numFmtId="0" fontId="0" fillId="0" borderId="0" xfId="66" applyFill="1" applyBorder="1" applyAlignment="1">
      <alignment horizontal="left" vertical="center"/>
      <protection/>
    </xf>
    <xf numFmtId="0" fontId="27" fillId="0" borderId="0" xfId="65" applyFont="1" applyFill="1" applyBorder="1" applyAlignment="1" quotePrefix="1">
      <alignment horizontal="left" vertical="center"/>
      <protection/>
    </xf>
    <xf numFmtId="0" fontId="29" fillId="0" borderId="0" xfId="60" applyFont="1" applyFill="1" applyBorder="1" applyAlignment="1">
      <alignment horizontal="center"/>
      <protection/>
    </xf>
    <xf numFmtId="169" fontId="8" fillId="0" borderId="0" xfId="60" applyNumberFormat="1" applyFont="1" applyFill="1" applyBorder="1" applyAlignment="1">
      <alignment horizontal="right"/>
      <protection/>
    </xf>
    <xf numFmtId="0" fontId="30" fillId="0" borderId="0" xfId="60" applyFont="1" applyFill="1" applyBorder="1" applyAlignment="1">
      <alignment vertical="top" wrapText="1"/>
      <protection/>
    </xf>
    <xf numFmtId="0" fontId="29" fillId="0" borderId="0" xfId="60" applyFont="1" applyFill="1" applyBorder="1" applyAlignment="1">
      <alignment horizontal="center"/>
      <protection/>
    </xf>
    <xf numFmtId="0" fontId="28" fillId="0" borderId="0" xfId="60" applyFont="1" applyFill="1" applyBorder="1" applyAlignment="1">
      <alignment vertical="top"/>
      <protection/>
    </xf>
    <xf numFmtId="0" fontId="30" fillId="0" borderId="0" xfId="60" applyFont="1" applyFill="1" applyBorder="1" applyAlignment="1">
      <alignment vertical="top"/>
      <protection/>
    </xf>
    <xf numFmtId="0" fontId="5" fillId="0" borderId="0" xfId="60" applyFont="1" applyFill="1" applyBorder="1">
      <alignment/>
      <protection/>
    </xf>
    <xf numFmtId="0" fontId="16" fillId="0" borderId="0" xfId="60" applyFont="1" applyFill="1" applyBorder="1">
      <alignment/>
      <protection/>
    </xf>
    <xf numFmtId="0" fontId="6" fillId="0" borderId="0" xfId="60" applyFont="1" applyFill="1" applyBorder="1">
      <alignment/>
      <protection/>
    </xf>
    <xf numFmtId="0" fontId="29" fillId="0" borderId="0" xfId="60" applyFont="1" applyFill="1" applyAlignment="1">
      <alignment horizontal="center"/>
      <protection/>
    </xf>
    <xf numFmtId="0" fontId="31" fillId="0" borderId="0" xfId="59" applyFont="1" applyFill="1" applyBorder="1" applyAlignment="1">
      <alignment horizontal="right" vertical="center"/>
      <protection/>
    </xf>
    <xf numFmtId="0" fontId="8" fillId="0" borderId="0" xfId="59" applyFont="1" applyFill="1" applyAlignment="1">
      <alignment horizontal="left" vertical="center" wrapText="1"/>
      <protection/>
    </xf>
    <xf numFmtId="0" fontId="8" fillId="0" borderId="0" xfId="61" applyNumberFormat="1" applyFont="1" applyFill="1" applyBorder="1" applyAlignment="1" applyProtection="1">
      <alignment vertical="center" wrapText="1"/>
      <protection/>
    </xf>
    <xf numFmtId="201" fontId="8" fillId="0" borderId="10" xfId="42" applyNumberFormat="1" applyFont="1" applyFill="1" applyBorder="1" applyAlignment="1" applyProtection="1">
      <alignment horizontal="right" vertical="center"/>
      <protection/>
    </xf>
    <xf numFmtId="201" fontId="8" fillId="0" borderId="0" xfId="42" applyNumberFormat="1" applyFont="1" applyFill="1" applyBorder="1" applyAlignment="1" applyProtection="1">
      <alignment horizontal="right" vertical="center"/>
      <protection/>
    </xf>
    <xf numFmtId="0" fontId="5" fillId="0" borderId="0" xfId="61" applyNumberFormat="1" applyFont="1" applyFill="1" applyBorder="1" applyAlignment="1" applyProtection="1">
      <alignment horizontal="center" vertical="center"/>
      <protection/>
    </xf>
    <xf numFmtId="0" fontId="26" fillId="0" borderId="0" xfId="0" applyFont="1" applyFill="1" applyAlignment="1">
      <alignment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1" fontId="21" fillId="0" borderId="0" xfId="66" applyNumberFormat="1" applyFont="1" applyFill="1" applyBorder="1" applyAlignment="1">
      <alignment horizontal="right" vertical="center" wrapText="1"/>
      <protection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15" fontId="35" fillId="0" borderId="0" xfId="59" applyNumberFormat="1" applyFont="1" applyFill="1" applyBorder="1" applyAlignment="1">
      <alignment horizontal="center" vertical="center" wrapText="1"/>
      <protection/>
    </xf>
    <xf numFmtId="169" fontId="5" fillId="0" borderId="0" xfId="60" applyNumberFormat="1" applyFont="1" applyFill="1" applyBorder="1" applyAlignment="1">
      <alignment horizontal="right"/>
      <protection/>
    </xf>
    <xf numFmtId="169" fontId="16" fillId="0" borderId="0" xfId="60" applyNumberFormat="1" applyFont="1" applyFill="1" applyBorder="1" applyAlignment="1">
      <alignment horizontal="right"/>
      <protection/>
    </xf>
    <xf numFmtId="0" fontId="21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16" fillId="0" borderId="0" xfId="0" applyFont="1" applyFill="1" applyAlignment="1">
      <alignment horizontal="right"/>
    </xf>
    <xf numFmtId="49" fontId="5" fillId="0" borderId="0" xfId="60" applyNumberFormat="1" applyFont="1" applyFill="1" applyBorder="1" applyAlignment="1">
      <alignment horizontal="right"/>
      <protection/>
    </xf>
    <xf numFmtId="0" fontId="19" fillId="0" borderId="0" xfId="0" applyFont="1" applyFill="1" applyAlignment="1">
      <alignment/>
    </xf>
    <xf numFmtId="3" fontId="36" fillId="0" borderId="0" xfId="0" applyNumberFormat="1" applyFont="1" applyFill="1" applyBorder="1" applyAlignment="1">
      <alignment horizontal="right"/>
    </xf>
    <xf numFmtId="3" fontId="12" fillId="0" borderId="0" xfId="0" applyNumberFormat="1" applyFont="1" applyFill="1" applyBorder="1" applyAlignment="1">
      <alignment horizontal="right"/>
    </xf>
    <xf numFmtId="207" fontId="11" fillId="0" borderId="11" xfId="64" applyNumberFormat="1" applyFont="1" applyFill="1" applyBorder="1" applyAlignment="1">
      <alignment horizontal="right" vertical="center"/>
      <protection/>
    </xf>
    <xf numFmtId="207" fontId="11" fillId="0" borderId="0" xfId="64" applyNumberFormat="1" applyFont="1" applyFill="1" applyBorder="1" applyAlignment="1">
      <alignment horizontal="right" vertical="center"/>
      <protection/>
    </xf>
    <xf numFmtId="207" fontId="11" fillId="0" borderId="12" xfId="64" applyNumberFormat="1" applyFont="1" applyFill="1" applyBorder="1" applyAlignment="1">
      <alignment horizontal="right" vertical="center"/>
      <protection/>
    </xf>
    <xf numFmtId="207" fontId="11" fillId="0" borderId="11" xfId="64" applyNumberFormat="1" applyFont="1" applyFill="1" applyBorder="1" applyAlignment="1">
      <alignment vertical="center"/>
      <protection/>
    </xf>
    <xf numFmtId="207" fontId="11" fillId="0" borderId="0" xfId="64" applyNumberFormat="1" applyFont="1" applyFill="1" applyBorder="1" applyAlignment="1">
      <alignment vertical="center"/>
      <protection/>
    </xf>
    <xf numFmtId="207" fontId="11" fillId="0" borderId="10" xfId="64" applyNumberFormat="1" applyFont="1" applyFill="1" applyBorder="1" applyAlignment="1">
      <alignment vertical="center"/>
      <protection/>
    </xf>
    <xf numFmtId="207" fontId="11" fillId="0" borderId="12" xfId="64" applyNumberFormat="1" applyFont="1" applyFill="1" applyBorder="1" applyAlignment="1">
      <alignment vertical="center"/>
      <protection/>
    </xf>
    <xf numFmtId="0" fontId="17" fillId="0" borderId="0" xfId="0" applyFont="1" applyFill="1" applyBorder="1" applyAlignment="1">
      <alignment horizontal="right" vertical="center" wrapText="1"/>
    </xf>
    <xf numFmtId="169" fontId="8" fillId="0" borderId="0" xfId="63" applyNumberFormat="1" applyFont="1" applyFill="1" applyBorder="1" applyAlignment="1">
      <alignment horizontal="right"/>
      <protection/>
    </xf>
    <xf numFmtId="169" fontId="9" fillId="0" borderId="11" xfId="63" applyNumberFormat="1" applyFont="1" applyFill="1" applyBorder="1" applyAlignment="1">
      <alignment horizontal="right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7" fillId="0" borderId="0" xfId="61" applyNumberFormat="1" applyFont="1" applyFill="1" applyBorder="1" applyAlignment="1" applyProtection="1">
      <alignment vertical="center"/>
      <protection/>
    </xf>
    <xf numFmtId="0" fontId="0" fillId="0" borderId="0" xfId="0" applyFill="1" applyAlignment="1">
      <alignment/>
    </xf>
    <xf numFmtId="0" fontId="18" fillId="0" borderId="0" xfId="59" applyFont="1" applyFill="1" applyBorder="1" applyAlignment="1">
      <alignment horizontal="right" vertical="center"/>
      <protection/>
    </xf>
    <xf numFmtId="169" fontId="9" fillId="0" borderId="10" xfId="63" applyNumberFormat="1" applyFont="1" applyFill="1" applyBorder="1" applyAlignment="1">
      <alignment horizontal="right"/>
      <protection/>
    </xf>
    <xf numFmtId="0" fontId="23" fillId="0" borderId="0" xfId="0" applyFont="1" applyFill="1" applyBorder="1" applyAlignment="1">
      <alignment horizontal="center" wrapText="1"/>
    </xf>
    <xf numFmtId="0" fontId="34" fillId="0" borderId="0" xfId="0" applyFont="1" applyFill="1" applyAlignment="1">
      <alignment/>
    </xf>
    <xf numFmtId="0" fontId="37" fillId="0" borderId="0" xfId="67" applyFont="1" applyFill="1" applyBorder="1" applyAlignment="1">
      <alignment horizontal="left" vertical="center"/>
      <protection/>
    </xf>
    <xf numFmtId="0" fontId="18" fillId="0" borderId="0" xfId="59" applyFont="1" applyFill="1" applyBorder="1" applyAlignment="1" quotePrefix="1">
      <alignment horizontal="right"/>
      <protection/>
    </xf>
    <xf numFmtId="0" fontId="10" fillId="0" borderId="0" xfId="63" applyFont="1" applyFill="1" applyBorder="1">
      <alignment/>
      <protection/>
    </xf>
    <xf numFmtId="0" fontId="10" fillId="0" borderId="0" xfId="59" applyFont="1" applyFill="1" applyBorder="1" applyAlignment="1">
      <alignment horizontal="left"/>
      <protection/>
    </xf>
    <xf numFmtId="0" fontId="5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right"/>
    </xf>
    <xf numFmtId="0" fontId="18" fillId="0" borderId="0" xfId="0" applyFont="1" applyFill="1" applyBorder="1" applyAlignment="1">
      <alignment/>
    </xf>
    <xf numFmtId="0" fontId="22" fillId="0" borderId="10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wrapText="1"/>
    </xf>
    <xf numFmtId="0" fontId="32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horizontal="right" vertical="center"/>
    </xf>
    <xf numFmtId="0" fontId="22" fillId="0" borderId="0" xfId="0" applyFont="1" applyFill="1" applyBorder="1" applyAlignment="1">
      <alignment horizontal="left" vertical="center"/>
    </xf>
    <xf numFmtId="0" fontId="24" fillId="0" borderId="0" xfId="0" applyFont="1" applyFill="1" applyBorder="1" applyAlignment="1">
      <alignment horizontal="center" wrapText="1"/>
    </xf>
    <xf numFmtId="3" fontId="13" fillId="0" borderId="0" xfId="0" applyNumberFormat="1" applyFont="1" applyFill="1" applyBorder="1" applyAlignment="1">
      <alignment horizontal="right"/>
    </xf>
    <xf numFmtId="0" fontId="15" fillId="0" borderId="0" xfId="0" applyFont="1" applyFill="1" applyBorder="1" applyAlignment="1">
      <alignment horizontal="left" vertical="center"/>
    </xf>
    <xf numFmtId="0" fontId="10" fillId="0" borderId="0" xfId="59" applyFont="1" applyFill="1" applyBorder="1" applyAlignment="1">
      <alignment horizontal="right" vertical="center"/>
      <protection/>
    </xf>
    <xf numFmtId="0" fontId="10" fillId="0" borderId="0" xfId="59" applyFont="1" applyFill="1" applyBorder="1" applyAlignment="1">
      <alignment horizontal="left" vertical="center"/>
      <protection/>
    </xf>
    <xf numFmtId="0" fontId="7" fillId="0" borderId="0" xfId="59" applyFont="1" applyFill="1" applyBorder="1" applyAlignment="1">
      <alignment vertical="center"/>
      <protection/>
    </xf>
    <xf numFmtId="169" fontId="9" fillId="0" borderId="13" xfId="63" applyNumberFormat="1" applyFont="1" applyFill="1" applyBorder="1" applyAlignment="1">
      <alignment horizontal="right"/>
      <protection/>
    </xf>
    <xf numFmtId="0" fontId="18" fillId="0" borderId="0" xfId="59" applyFont="1" applyFill="1" applyBorder="1" applyAlignment="1">
      <alignment horizontal="left" vertical="center"/>
      <protection/>
    </xf>
    <xf numFmtId="0" fontId="5" fillId="0" borderId="0" xfId="60" applyFont="1" applyFill="1" applyBorder="1" applyAlignment="1">
      <alignment vertical="top" wrapText="1"/>
      <protection/>
    </xf>
    <xf numFmtId="0" fontId="37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center"/>
    </xf>
    <xf numFmtId="0" fontId="20" fillId="0" borderId="0" xfId="0" applyFont="1" applyFill="1" applyAlignment="1">
      <alignment/>
    </xf>
    <xf numFmtId="0" fontId="25" fillId="0" borderId="0" xfId="0" applyFont="1" applyFill="1" applyAlignment="1">
      <alignment/>
    </xf>
    <xf numFmtId="207" fontId="12" fillId="0" borderId="0" xfId="0" applyNumberFormat="1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horizontal="center"/>
    </xf>
    <xf numFmtId="4" fontId="16" fillId="0" borderId="0" xfId="0" applyNumberFormat="1" applyFont="1" applyFill="1" applyBorder="1" applyAlignment="1">
      <alignment horizontal="center"/>
    </xf>
    <xf numFmtId="201" fontId="0" fillId="0" borderId="0" xfId="0" applyNumberFormat="1" applyFill="1" applyAlignment="1">
      <alignment/>
    </xf>
    <xf numFmtId="0" fontId="38" fillId="0" borderId="0" xfId="0" applyFont="1" applyFill="1" applyBorder="1" applyAlignment="1">
      <alignment horizontal="left" vertical="center"/>
    </xf>
    <xf numFmtId="169" fontId="9" fillId="0" borderId="12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left" vertical="center"/>
    </xf>
    <xf numFmtId="4" fontId="16" fillId="0" borderId="0" xfId="0" applyNumberFormat="1" applyFont="1" applyFill="1" applyBorder="1" applyAlignment="1">
      <alignment horizontal="center"/>
    </xf>
    <xf numFmtId="0" fontId="38" fillId="0" borderId="0" xfId="0" applyFont="1" applyFill="1" applyBorder="1" applyAlignment="1">
      <alignment horizontal="left" vertical="center" wrapText="1"/>
    </xf>
    <xf numFmtId="0" fontId="39" fillId="0" borderId="0" xfId="0" applyFont="1" applyFill="1" applyBorder="1" applyAlignment="1">
      <alignment horizontal="center"/>
    </xf>
    <xf numFmtId="169" fontId="38" fillId="0" borderId="0" xfId="0" applyNumberFormat="1" applyFont="1" applyFill="1" applyBorder="1" applyAlignment="1">
      <alignment horizontal="center"/>
    </xf>
    <xf numFmtId="0" fontId="39" fillId="0" borderId="0" xfId="0" applyFont="1" applyFill="1" applyBorder="1" applyAlignment="1">
      <alignment horizontal="left" vertical="center" wrapText="1"/>
    </xf>
    <xf numFmtId="169" fontId="39" fillId="0" borderId="0" xfId="0" applyNumberFormat="1" applyFont="1" applyFill="1" applyBorder="1" applyAlignment="1">
      <alignment horizontal="center"/>
    </xf>
    <xf numFmtId="0" fontId="40" fillId="0" borderId="0" xfId="0" applyFont="1" applyFill="1" applyAlignment="1">
      <alignment/>
    </xf>
    <xf numFmtId="201" fontId="39" fillId="0" borderId="0" xfId="42" applyNumberFormat="1" applyFont="1" applyFill="1" applyBorder="1" applyAlignment="1">
      <alignment/>
    </xf>
    <xf numFmtId="169" fontId="38" fillId="0" borderId="11" xfId="42" applyNumberFormat="1" applyFont="1" applyFill="1" applyBorder="1" applyAlignment="1">
      <alignment/>
    </xf>
    <xf numFmtId="1" fontId="5" fillId="0" borderId="0" xfId="0" applyNumberFormat="1" applyFont="1" applyFill="1" applyBorder="1" applyAlignment="1">
      <alignment horizontal="center"/>
    </xf>
    <xf numFmtId="0" fontId="5" fillId="0" borderId="0" xfId="61" applyNumberFormat="1" applyFont="1" applyFill="1" applyBorder="1" applyAlignment="1" applyProtection="1">
      <alignment/>
      <protection/>
    </xf>
    <xf numFmtId="0" fontId="16" fillId="0" borderId="0" xfId="61" applyNumberFormat="1" applyFont="1" applyFill="1" applyBorder="1" applyAlignment="1" applyProtection="1">
      <alignment horizontal="right" vertical="top" wrapText="1"/>
      <protection/>
    </xf>
    <xf numFmtId="0" fontId="16" fillId="0" borderId="0" xfId="61" applyNumberFormat="1" applyFont="1" applyFill="1" applyBorder="1" applyAlignment="1" applyProtection="1">
      <alignment horizontal="center" vertical="top" wrapText="1"/>
      <protection/>
    </xf>
    <xf numFmtId="0" fontId="5" fillId="0" borderId="0" xfId="61" applyNumberFormat="1" applyFont="1" applyFill="1" applyBorder="1" applyAlignment="1" applyProtection="1">
      <alignment vertical="top"/>
      <protection/>
    </xf>
    <xf numFmtId="0" fontId="5" fillId="0" borderId="0" xfId="0" applyFont="1" applyFill="1" applyBorder="1" applyAlignment="1">
      <alignment horizontal="right" vertical="top"/>
    </xf>
    <xf numFmtId="0" fontId="5" fillId="0" borderId="0" xfId="0" applyFont="1" applyFill="1" applyBorder="1" applyAlignment="1">
      <alignment horizontal="center" vertical="top"/>
    </xf>
    <xf numFmtId="0" fontId="5" fillId="0" borderId="0" xfId="61" applyNumberFormat="1" applyFont="1" applyFill="1" applyBorder="1" applyAlignment="1" applyProtection="1">
      <alignment vertical="top"/>
      <protection locked="0"/>
    </xf>
    <xf numFmtId="0" fontId="32" fillId="0" borderId="0" xfId="0" applyFont="1" applyFill="1" applyBorder="1" applyAlignment="1">
      <alignment horizontal="center" vertical="top"/>
    </xf>
    <xf numFmtId="0" fontId="33" fillId="0" borderId="0" xfId="0" applyFont="1" applyFill="1" applyAlignment="1">
      <alignment/>
    </xf>
    <xf numFmtId="0" fontId="39" fillId="0" borderId="0" xfId="62" applyNumberFormat="1" applyFont="1" applyFill="1" applyBorder="1" applyAlignment="1" applyProtection="1">
      <alignment vertical="center" wrapText="1"/>
      <protection/>
    </xf>
    <xf numFmtId="0" fontId="41" fillId="0" borderId="0" xfId="0" applyFont="1" applyFill="1" applyBorder="1" applyAlignment="1">
      <alignment horizontal="left" vertical="center"/>
    </xf>
    <xf numFmtId="0" fontId="42" fillId="0" borderId="0" xfId="0" applyFont="1" applyFill="1" applyBorder="1" applyAlignment="1">
      <alignment horizontal="left" vertical="center"/>
    </xf>
    <xf numFmtId="169" fontId="28" fillId="0" borderId="0" xfId="61" applyNumberFormat="1" applyFont="1" applyFill="1" applyBorder="1" applyAlignment="1">
      <alignment horizontal="right" vertical="center" wrapText="1"/>
      <protection/>
    </xf>
    <xf numFmtId="0" fontId="44" fillId="0" borderId="0" xfId="59" applyFont="1" applyFill="1" applyBorder="1" applyAlignment="1">
      <alignment horizontal="left"/>
      <protection/>
    </xf>
    <xf numFmtId="201" fontId="8" fillId="0" borderId="0" xfId="0" applyNumberFormat="1" applyFont="1" applyFill="1" applyBorder="1" applyAlignment="1">
      <alignment/>
    </xf>
    <xf numFmtId="0" fontId="16" fillId="0" borderId="0" xfId="60" applyFont="1" applyFill="1" applyBorder="1" applyAlignment="1">
      <alignment horizontal="left" wrapText="1"/>
      <protection/>
    </xf>
    <xf numFmtId="169" fontId="8" fillId="0" borderId="0" xfId="0" applyNumberFormat="1" applyFont="1" applyFill="1" applyBorder="1" applyAlignment="1">
      <alignment/>
    </xf>
    <xf numFmtId="9" fontId="8" fillId="0" borderId="0" xfId="70" applyFont="1" applyFill="1" applyBorder="1" applyAlignment="1">
      <alignment/>
    </xf>
    <xf numFmtId="201" fontId="8" fillId="0" borderId="0" xfId="61" applyNumberFormat="1" applyFont="1" applyFill="1" applyBorder="1" applyAlignment="1" applyProtection="1">
      <alignment vertical="center"/>
      <protection/>
    </xf>
    <xf numFmtId="201" fontId="36" fillId="0" borderId="0" xfId="42" applyNumberFormat="1" applyFont="1" applyFill="1" applyBorder="1" applyAlignment="1">
      <alignment horizontal="right"/>
    </xf>
    <xf numFmtId="0" fontId="8" fillId="0" borderId="0" xfId="59" applyFont="1" applyFill="1" applyAlignment="1">
      <alignment vertical="center" wrapText="1"/>
      <protection/>
    </xf>
    <xf numFmtId="3" fontId="29" fillId="0" borderId="0" xfId="60" applyNumberFormat="1" applyFont="1" applyFill="1" applyBorder="1" applyAlignment="1">
      <alignment horizontal="center"/>
      <protection/>
    </xf>
    <xf numFmtId="201" fontId="9" fillId="0" borderId="13" xfId="0" applyNumberFormat="1" applyFont="1" applyFill="1" applyBorder="1" applyAlignment="1">
      <alignment horizontal="center"/>
    </xf>
    <xf numFmtId="201" fontId="7" fillId="0" borderId="0" xfId="42" applyNumberFormat="1" applyFont="1" applyFill="1" applyBorder="1" applyAlignment="1" applyProtection="1">
      <alignment horizontal="right" vertical="center"/>
      <protection/>
    </xf>
    <xf numFmtId="0" fontId="9" fillId="0" borderId="0" xfId="0" applyFont="1" applyFill="1" applyBorder="1" applyAlignment="1">
      <alignment/>
    </xf>
    <xf numFmtId="201" fontId="7" fillId="0" borderId="0" xfId="0" applyNumberFormat="1" applyFont="1" applyFill="1" applyBorder="1" applyAlignment="1">
      <alignment/>
    </xf>
    <xf numFmtId="207" fontId="46" fillId="0" borderId="0" xfId="0" applyNumberFormat="1" applyFont="1" applyFill="1" applyBorder="1" applyAlignment="1">
      <alignment horizontal="center" wrapText="1"/>
    </xf>
    <xf numFmtId="4" fontId="9" fillId="0" borderId="0" xfId="0" applyNumberFormat="1" applyFont="1" applyFill="1" applyBorder="1" applyAlignment="1">
      <alignment horizontal="center"/>
    </xf>
    <xf numFmtId="169" fontId="9" fillId="0" borderId="11" xfId="0" applyNumberFormat="1" applyFont="1" applyFill="1" applyBorder="1" applyAlignment="1">
      <alignment horizontal="center"/>
    </xf>
    <xf numFmtId="0" fontId="17" fillId="0" borderId="0" xfId="0" applyFont="1" applyFill="1" applyBorder="1" applyAlignment="1">
      <alignment horizontal="left" vertical="center" wrapText="1"/>
    </xf>
    <xf numFmtId="0" fontId="39" fillId="0" borderId="0" xfId="0" applyFont="1" applyFill="1" applyBorder="1" applyAlignment="1">
      <alignment horizontal="left" vertical="center" wrapText="1"/>
    </xf>
    <xf numFmtId="169" fontId="9" fillId="0" borderId="0" xfId="42" applyNumberFormat="1" applyFont="1" applyFill="1" applyBorder="1" applyAlignment="1">
      <alignment/>
    </xf>
    <xf numFmtId="169" fontId="9" fillId="0" borderId="0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 wrapText="1"/>
    </xf>
    <xf numFmtId="169" fontId="5" fillId="0" borderId="0" xfId="0" applyNumberFormat="1" applyFont="1" applyFill="1" applyBorder="1" applyAlignment="1">
      <alignment horizontal="right" vertical="top" wrapText="1"/>
    </xf>
    <xf numFmtId="0" fontId="7" fillId="0" borderId="0" xfId="62" applyNumberFormat="1" applyFont="1" applyFill="1" applyBorder="1" applyAlignment="1" applyProtection="1">
      <alignment vertical="center" wrapText="1"/>
      <protection/>
    </xf>
    <xf numFmtId="201" fontId="9" fillId="0" borderId="0" xfId="42" applyNumberFormat="1" applyFont="1" applyFill="1" applyBorder="1" applyAlignment="1" applyProtection="1">
      <alignment horizontal="right" vertical="center"/>
      <protection/>
    </xf>
    <xf numFmtId="0" fontId="9" fillId="0" borderId="0" xfId="61" applyNumberFormat="1" applyFont="1" applyFill="1" applyBorder="1" applyAlignment="1" applyProtection="1">
      <alignment vertical="center"/>
      <protection/>
    </xf>
    <xf numFmtId="0" fontId="9" fillId="0" borderId="0" xfId="0" applyNumberFormat="1" applyFont="1" applyFill="1" applyBorder="1" applyAlignment="1" applyProtection="1">
      <alignment vertical="top"/>
      <protection/>
    </xf>
    <xf numFmtId="201" fontId="9" fillId="0" borderId="10" xfId="42" applyNumberFormat="1" applyFont="1" applyFill="1" applyBorder="1" applyAlignment="1" applyProtection="1">
      <alignment horizontal="right" vertical="center"/>
      <protection/>
    </xf>
    <xf numFmtId="0" fontId="30" fillId="0" borderId="0" xfId="0" applyFont="1" applyFill="1" applyBorder="1" applyAlignment="1">
      <alignment horizontal="center"/>
    </xf>
    <xf numFmtId="0" fontId="8" fillId="0" borderId="0" xfId="0" applyFont="1" applyFill="1" applyAlignment="1">
      <alignment/>
    </xf>
    <xf numFmtId="169" fontId="43" fillId="0" borderId="0" xfId="0" applyNumberFormat="1" applyFont="1" applyFill="1" applyBorder="1" applyAlignment="1">
      <alignment horizontal="left" vertical="center"/>
    </xf>
    <xf numFmtId="201" fontId="47" fillId="0" borderId="0" xfId="61" applyNumberFormat="1" applyFont="1" applyFill="1" applyBorder="1" applyAlignment="1" applyProtection="1">
      <alignment vertical="center"/>
      <protection/>
    </xf>
    <xf numFmtId="169" fontId="48" fillId="0" borderId="0" xfId="0" applyNumberFormat="1" applyFont="1" applyFill="1" applyBorder="1" applyAlignment="1">
      <alignment horizontal="center"/>
    </xf>
    <xf numFmtId="169" fontId="41" fillId="0" borderId="0" xfId="42" applyNumberFormat="1" applyFont="1" applyFill="1" applyBorder="1" applyAlignment="1">
      <alignment/>
    </xf>
    <xf numFmtId="169" fontId="47" fillId="0" borderId="0" xfId="42" applyNumberFormat="1" applyFont="1" applyFill="1" applyBorder="1" applyAlignment="1">
      <alignment/>
    </xf>
    <xf numFmtId="169" fontId="41" fillId="0" borderId="0" xfId="0" applyNumberFormat="1" applyFont="1" applyFill="1" applyBorder="1" applyAlignment="1">
      <alignment horizontal="center"/>
    </xf>
    <xf numFmtId="201" fontId="47" fillId="0" borderId="0" xfId="42" applyNumberFormat="1" applyFont="1" applyFill="1" applyBorder="1" applyAlignment="1">
      <alignment/>
    </xf>
    <xf numFmtId="169" fontId="9" fillId="0" borderId="11" xfId="42" applyNumberFormat="1" applyFont="1" applyFill="1" applyBorder="1" applyAlignment="1">
      <alignment/>
    </xf>
    <xf numFmtId="169" fontId="9" fillId="0" borderId="11" xfId="0" applyNumberFormat="1" applyFont="1" applyFill="1" applyBorder="1" applyAlignment="1">
      <alignment horizontal="center"/>
    </xf>
    <xf numFmtId="201" fontId="8" fillId="0" borderId="0" xfId="0" applyNumberFormat="1" applyFont="1" applyFill="1" applyBorder="1" applyAlignment="1">
      <alignment horizontal="right"/>
    </xf>
    <xf numFmtId="0" fontId="9" fillId="0" borderId="10" xfId="0" applyFont="1" applyFill="1" applyBorder="1" applyAlignment="1">
      <alignment horizontal="right"/>
    </xf>
    <xf numFmtId="201" fontId="9" fillId="0" borderId="11" xfId="0" applyNumberFormat="1" applyFont="1" applyFill="1" applyBorder="1" applyAlignment="1">
      <alignment horizontal="right"/>
    </xf>
    <xf numFmtId="171" fontId="5" fillId="0" borderId="0" xfId="0" applyNumberFormat="1" applyFont="1" applyFill="1" applyBorder="1" applyAlignment="1">
      <alignment horizontal="center"/>
    </xf>
    <xf numFmtId="169" fontId="8" fillId="0" borderId="0" xfId="0" applyNumberFormat="1" applyFont="1" applyFill="1" applyBorder="1" applyAlignment="1">
      <alignment horizontal="right"/>
    </xf>
    <xf numFmtId="201" fontId="9" fillId="0" borderId="10" xfId="0" applyNumberFormat="1" applyFont="1" applyFill="1" applyBorder="1" applyAlignment="1">
      <alignment horizontal="right"/>
    </xf>
    <xf numFmtId="201" fontId="5" fillId="0" borderId="0" xfId="0" applyNumberFormat="1" applyFont="1" applyFill="1" applyBorder="1" applyAlignment="1">
      <alignment horizontal="center"/>
    </xf>
    <xf numFmtId="169" fontId="9" fillId="0" borderId="12" xfId="0" applyNumberFormat="1" applyFont="1" applyFill="1" applyBorder="1" applyAlignment="1">
      <alignment horizontal="right"/>
    </xf>
    <xf numFmtId="201" fontId="9" fillId="0" borderId="0" xfId="42" applyNumberFormat="1" applyFont="1" applyFill="1" applyBorder="1" applyAlignment="1">
      <alignment horizontal="center"/>
    </xf>
    <xf numFmtId="201" fontId="9" fillId="0" borderId="0" xfId="42" applyNumberFormat="1" applyFont="1" applyFill="1" applyBorder="1" applyAlignment="1">
      <alignment/>
    </xf>
    <xf numFmtId="201" fontId="9" fillId="0" borderId="11" xfId="42" applyNumberFormat="1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 vertical="center" wrapText="1"/>
    </xf>
    <xf numFmtId="201" fontId="16" fillId="0" borderId="11" xfId="0" applyNumberFormat="1" applyFont="1" applyFill="1" applyBorder="1" applyAlignment="1">
      <alignment horizontal="center"/>
    </xf>
    <xf numFmtId="169" fontId="29" fillId="0" borderId="0" xfId="60" applyNumberFormat="1" applyFont="1" applyFill="1" applyBorder="1" applyAlignment="1">
      <alignment horizontal="center"/>
      <protection/>
    </xf>
    <xf numFmtId="0" fontId="46" fillId="0" borderId="0" xfId="0" applyFont="1" applyFill="1" applyBorder="1" applyAlignment="1">
      <alignment horizontal="center" wrapText="1"/>
    </xf>
    <xf numFmtId="207" fontId="5" fillId="0" borderId="0" xfId="0" applyNumberFormat="1" applyFont="1" applyFill="1" applyBorder="1" applyAlignment="1">
      <alignment horizontal="center"/>
    </xf>
    <xf numFmtId="201" fontId="48" fillId="0" borderId="0" xfId="0" applyNumberFormat="1" applyFont="1" applyFill="1" applyBorder="1" applyAlignment="1">
      <alignment horizontal="center"/>
    </xf>
    <xf numFmtId="9" fontId="41" fillId="0" borderId="0" xfId="70" applyFont="1" applyFill="1" applyBorder="1" applyAlignment="1">
      <alignment/>
    </xf>
    <xf numFmtId="211" fontId="8" fillId="0" borderId="0" xfId="0" applyNumberFormat="1" applyFont="1" applyFill="1" applyBorder="1" applyAlignment="1">
      <alignment/>
    </xf>
    <xf numFmtId="0" fontId="8" fillId="0" borderId="0" xfId="61" applyNumberFormat="1" applyFont="1" applyFill="1" applyBorder="1" applyAlignment="1" applyProtection="1">
      <alignment vertical="center" wrapText="1"/>
      <protection/>
    </xf>
    <xf numFmtId="171" fontId="45" fillId="0" borderId="0" xfId="42" applyFont="1" applyFill="1" applyBorder="1" applyAlignment="1">
      <alignment horizontal="center"/>
    </xf>
    <xf numFmtId="171" fontId="12" fillId="0" borderId="0" xfId="42" applyFont="1" applyFill="1" applyBorder="1" applyAlignment="1">
      <alignment horizontal="center"/>
    </xf>
    <xf numFmtId="201" fontId="9" fillId="0" borderId="0" xfId="0" applyNumberFormat="1" applyFont="1" applyFill="1" applyBorder="1" applyAlignment="1">
      <alignment horizontal="center"/>
    </xf>
    <xf numFmtId="0" fontId="8" fillId="24" borderId="0" xfId="0" applyFont="1" applyFill="1" applyBorder="1" applyAlignment="1">
      <alignment/>
    </xf>
    <xf numFmtId="169" fontId="8" fillId="0" borderId="10" xfId="0" applyNumberFormat="1" applyFont="1" applyFill="1" applyBorder="1" applyAlignment="1">
      <alignment horizontal="right"/>
    </xf>
    <xf numFmtId="204" fontId="9" fillId="0" borderId="0" xfId="0" applyNumberFormat="1" applyFont="1" applyFill="1" applyBorder="1" applyAlignment="1">
      <alignment horizontal="right"/>
    </xf>
    <xf numFmtId="0" fontId="49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right"/>
    </xf>
    <xf numFmtId="0" fontId="10" fillId="0" borderId="0" xfId="61" applyNumberFormat="1" applyFont="1" applyFill="1" applyBorder="1" applyAlignment="1" applyProtection="1">
      <alignment vertical="top"/>
      <protection/>
    </xf>
    <xf numFmtId="0" fontId="8" fillId="0" borderId="0" xfId="61" applyNumberFormat="1" applyFont="1" applyFill="1" applyBorder="1" applyAlignment="1" applyProtection="1">
      <alignment vertical="top"/>
      <protection/>
    </xf>
    <xf numFmtId="0" fontId="17" fillId="0" borderId="0" xfId="0" applyFont="1" applyFill="1" applyAlignment="1">
      <alignment/>
    </xf>
    <xf numFmtId="0" fontId="18" fillId="0" borderId="10" xfId="59" applyFont="1" applyFill="1" applyBorder="1" applyAlignment="1">
      <alignment horizontal="center" vertical="center"/>
      <protection/>
    </xf>
    <xf numFmtId="0" fontId="0" fillId="0" borderId="10" xfId="0" applyFill="1" applyBorder="1" applyAlignment="1">
      <alignment/>
    </xf>
    <xf numFmtId="171" fontId="8" fillId="0" borderId="0" xfId="42" applyFont="1" applyFill="1" applyBorder="1" applyAlignment="1">
      <alignment horizontal="center"/>
    </xf>
    <xf numFmtId="171" fontId="8" fillId="0" borderId="0" xfId="42" applyFont="1" applyFill="1" applyBorder="1" applyAlignment="1">
      <alignment/>
    </xf>
    <xf numFmtId="206" fontId="8" fillId="0" borderId="0" xfId="42" applyNumberFormat="1" applyFont="1" applyFill="1" applyBorder="1" applyAlignment="1">
      <alignment/>
    </xf>
    <xf numFmtId="0" fontId="31" fillId="0" borderId="0" xfId="0" applyFont="1" applyFill="1" applyBorder="1" applyAlignment="1">
      <alignment horizontal="right"/>
    </xf>
    <xf numFmtId="0" fontId="50" fillId="0" borderId="0" xfId="0" applyFont="1" applyFill="1" applyBorder="1" applyAlignment="1">
      <alignment horizontal="right" wrapText="1"/>
    </xf>
    <xf numFmtId="201" fontId="8" fillId="0" borderId="0" xfId="42" applyNumberFormat="1" applyFont="1" applyFill="1" applyBorder="1" applyAlignment="1">
      <alignment/>
    </xf>
    <xf numFmtId="169" fontId="29" fillId="0" borderId="0" xfId="60" applyNumberFormat="1" applyFont="1" applyFill="1" applyBorder="1" applyAlignment="1">
      <alignment horizontal="center"/>
      <protection/>
    </xf>
    <xf numFmtId="0" fontId="10" fillId="0" borderId="0" xfId="0" applyFont="1" applyFill="1" applyBorder="1" applyAlignment="1">
      <alignment horizontal="center"/>
    </xf>
    <xf numFmtId="0" fontId="10" fillId="0" borderId="0" xfId="59" applyFont="1" applyFill="1" applyBorder="1" applyAlignment="1">
      <alignment horizontal="center"/>
      <protection/>
    </xf>
    <xf numFmtId="0" fontId="18" fillId="0" borderId="0" xfId="59" applyFont="1" applyFill="1" applyBorder="1" applyAlignment="1">
      <alignment horizontal="center" vertical="center"/>
      <protection/>
    </xf>
    <xf numFmtId="201" fontId="16" fillId="0" borderId="13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201" fontId="9" fillId="0" borderId="13" xfId="0" applyNumberFormat="1" applyFont="1" applyFill="1" applyBorder="1" applyAlignment="1">
      <alignment/>
    </xf>
    <xf numFmtId="0" fontId="8" fillId="0" borderId="0" xfId="61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/>
    </xf>
    <xf numFmtId="201" fontId="9" fillId="0" borderId="10" xfId="0" applyNumberFormat="1" applyFont="1" applyFill="1" applyBorder="1" applyAlignment="1">
      <alignment/>
    </xf>
    <xf numFmtId="201" fontId="23" fillId="0" borderId="0" xfId="0" applyNumberFormat="1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/>
    </xf>
    <xf numFmtId="0" fontId="32" fillId="0" borderId="0" xfId="0" applyFont="1" applyFill="1" applyBorder="1" applyAlignment="1">
      <alignment horizontal="center" vertical="top"/>
    </xf>
    <xf numFmtId="169" fontId="16" fillId="0" borderId="0" xfId="0" applyNumberFormat="1" applyFont="1" applyFill="1" applyBorder="1" applyAlignment="1">
      <alignment horizontal="right" vertical="top" wrapText="1"/>
    </xf>
    <xf numFmtId="169" fontId="5" fillId="0" borderId="0" xfId="0" applyNumberFormat="1" applyFont="1" applyFill="1" applyBorder="1" applyAlignment="1">
      <alignment horizontal="right" vertical="top" wrapText="1"/>
    </xf>
    <xf numFmtId="0" fontId="9" fillId="0" borderId="10" xfId="59" applyFont="1" applyFill="1" applyBorder="1" applyAlignment="1">
      <alignment horizontal="left" vertical="center"/>
      <protection/>
    </xf>
    <xf numFmtId="0" fontId="0" fillId="0" borderId="10" xfId="66" applyFill="1" applyBorder="1" applyAlignment="1">
      <alignment horizontal="left" vertical="center"/>
      <protection/>
    </xf>
    <xf numFmtId="0" fontId="9" fillId="0" borderId="0" xfId="59" applyFont="1" applyFill="1" applyBorder="1" applyAlignment="1">
      <alignment horizontal="left" vertical="center"/>
      <protection/>
    </xf>
    <xf numFmtId="0" fontId="0" fillId="0" borderId="0" xfId="66" applyFill="1" applyBorder="1" applyAlignment="1">
      <alignment horizontal="left" vertical="center"/>
      <protection/>
    </xf>
    <xf numFmtId="15" fontId="35" fillId="0" borderId="0" xfId="59" applyNumberFormat="1" applyFont="1" applyFill="1" applyBorder="1" applyAlignment="1">
      <alignment horizontal="right" vertical="center" wrapText="1"/>
      <protection/>
    </xf>
    <xf numFmtId="0" fontId="17" fillId="0" borderId="0" xfId="62" applyNumberFormat="1" applyFont="1" applyFill="1" applyBorder="1" applyAlignment="1" applyProtection="1">
      <alignment horizontal="left" vertical="center" wrapText="1"/>
      <protection/>
    </xf>
    <xf numFmtId="0" fontId="16" fillId="0" borderId="0" xfId="61" applyNumberFormat="1" applyFont="1" applyFill="1" applyBorder="1" applyAlignment="1" applyProtection="1">
      <alignment horizontal="right" vertical="top" wrapText="1"/>
      <protection/>
    </xf>
    <xf numFmtId="0" fontId="5" fillId="0" borderId="0" xfId="0" applyFont="1" applyFill="1" applyBorder="1" applyAlignment="1">
      <alignment horizontal="right" vertical="top"/>
    </xf>
    <xf numFmtId="0" fontId="51" fillId="0" borderId="0" xfId="61" applyNumberFormat="1" applyFont="1" applyFill="1" applyBorder="1" applyAlignment="1" applyProtection="1">
      <alignment horizontal="right" vertical="top" wrapText="1"/>
      <protection/>
    </xf>
    <xf numFmtId="0" fontId="5" fillId="0" borderId="0" xfId="0" applyFont="1" applyFill="1" applyBorder="1" applyAlignment="1">
      <alignment horizontal="left" vertical="center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3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 2" xfId="58"/>
    <cellStyle name="Normal_BAL" xfId="59"/>
    <cellStyle name="Normal_Financial statements 2000 Alcomet" xfId="60"/>
    <cellStyle name="Normal_Financial statements_bg model 2002" xfId="61"/>
    <cellStyle name="Normal_Financial statements_bg model 2002 2" xfId="62"/>
    <cellStyle name="Normal_FS_SOPHARMA_2005 (2)" xfId="63"/>
    <cellStyle name="Normal_P&amp;L" xfId="64"/>
    <cellStyle name="Normal_P&amp;L_Financial statements_bg model 2002" xfId="65"/>
    <cellStyle name="Normal_Sheet2" xfId="66"/>
    <cellStyle name="Normal_SOPHARMA_FS_01_12_2007_predvaritelen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FAAUDSERVER\Audit-Share\My%20Documents\MESECHNI%20OTCHETI%202011\IV-to%20tr-e\m.12\SOPHARMA_FS%2031.12.20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fafileserver\Audit-Share\My%20Documents\MESECHNI%20OTCHETI%202007\IV-to%20tr-e%202007\m.12\SOPHARMA_FS_01_12_2007_predvaritele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ver "/>
      <sheetName val="IS"/>
      <sheetName val="SFP"/>
      <sheetName val="CFS"/>
      <sheetName val="EQS"/>
    </sheetNames>
    <sheetDataSet>
      <sheetData sheetId="2">
        <row r="62">
          <cell r="A62" t="str">
            <v>Финансов директор: </v>
          </cell>
        </row>
        <row r="63">
          <cell r="A63" t="str">
            <v>Борис Борисов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S"/>
      <sheetName val="BS"/>
      <sheetName val="CFS "/>
      <sheetName val="EQS"/>
    </sheetNames>
    <sheetDataSet>
      <sheetData sheetId="0">
        <row r="50">
          <cell r="A50" t="str">
            <v>Йорданка Петкова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4"/>
  <sheetViews>
    <sheetView zoomScale="110" zoomScaleNormal="110" zoomScalePageLayoutView="0" workbookViewId="0" topLeftCell="A1">
      <selection activeCell="F2" sqref="F2"/>
    </sheetView>
  </sheetViews>
  <sheetFormatPr defaultColWidth="0" defaultRowHeight="12.75" customHeight="1" zeroHeight="1"/>
  <cols>
    <col min="1" max="2" width="9.28125" style="34" customWidth="1"/>
    <col min="3" max="3" width="15.7109375" style="34" customWidth="1"/>
    <col min="4" max="9" width="9.28125" style="34" customWidth="1"/>
    <col min="10" max="16384" width="9.28125" style="34" hidden="1" customWidth="1"/>
  </cols>
  <sheetData>
    <row r="1" spans="1:8" ht="18.75">
      <c r="A1" s="32" t="s">
        <v>0</v>
      </c>
      <c r="B1" s="33"/>
      <c r="C1" s="33"/>
      <c r="D1" s="39" t="s">
        <v>38</v>
      </c>
      <c r="E1" s="33"/>
      <c r="F1" s="33"/>
      <c r="G1" s="33"/>
      <c r="H1" s="33"/>
    </row>
    <row r="2" ht="12.75"/>
    <row r="3" ht="12.75"/>
    <row r="4" ht="12.75"/>
    <row r="5" spans="1:9" ht="18.75">
      <c r="A5" s="35" t="s">
        <v>20</v>
      </c>
      <c r="D5" s="89" t="s">
        <v>61</v>
      </c>
      <c r="E5" s="86"/>
      <c r="F5" s="36"/>
      <c r="G5" s="36"/>
      <c r="H5" s="36"/>
      <c r="I5" s="36"/>
    </row>
    <row r="6" spans="1:9" ht="17.25" customHeight="1">
      <c r="A6" s="35"/>
      <c r="D6" s="89" t="s">
        <v>66</v>
      </c>
      <c r="E6" s="86"/>
      <c r="F6" s="36"/>
      <c r="G6" s="36"/>
      <c r="H6" s="36"/>
      <c r="I6" s="36"/>
    </row>
    <row r="7" spans="1:9" ht="18.75">
      <c r="A7" s="35"/>
      <c r="D7" s="89" t="s">
        <v>119</v>
      </c>
      <c r="E7" s="86"/>
      <c r="F7" s="36"/>
      <c r="G7" s="36"/>
      <c r="H7" s="36"/>
      <c r="I7" s="36"/>
    </row>
    <row r="8" spans="1:9" ht="18.75">
      <c r="A8" s="35"/>
      <c r="D8" s="89" t="s">
        <v>143</v>
      </c>
      <c r="E8" s="86"/>
      <c r="F8" s="36"/>
      <c r="G8" s="36"/>
      <c r="H8" s="36"/>
      <c r="I8" s="36"/>
    </row>
    <row r="9" spans="1:9" ht="16.5">
      <c r="A9" s="37"/>
      <c r="D9" s="89" t="s">
        <v>67</v>
      </c>
      <c r="E9" s="86"/>
      <c r="F9" s="37"/>
      <c r="G9" s="36"/>
      <c r="H9" s="36"/>
      <c r="I9" s="36"/>
    </row>
    <row r="10" spans="1:9" ht="18.75">
      <c r="A10" s="35"/>
      <c r="D10" s="85"/>
      <c r="E10" s="85"/>
      <c r="F10" s="36"/>
      <c r="G10" s="36"/>
      <c r="H10" s="36"/>
      <c r="I10" s="36"/>
    </row>
    <row r="11" spans="1:9" ht="18.75">
      <c r="A11" s="35"/>
      <c r="D11" s="21"/>
      <c r="E11" s="21"/>
      <c r="F11" s="21"/>
      <c r="G11" s="36"/>
      <c r="H11" s="36"/>
      <c r="I11" s="36"/>
    </row>
    <row r="12" spans="1:7" ht="18.75">
      <c r="A12" s="35" t="s">
        <v>17</v>
      </c>
      <c r="D12" s="21" t="s">
        <v>61</v>
      </c>
      <c r="E12" s="76"/>
      <c r="F12" s="76"/>
      <c r="G12" s="77"/>
    </row>
    <row r="13" spans="4:9" ht="16.5">
      <c r="D13" s="21"/>
      <c r="E13" s="76"/>
      <c r="F13" s="76"/>
      <c r="G13" s="79"/>
      <c r="H13" s="36"/>
      <c r="I13" s="36"/>
    </row>
    <row r="14" spans="4:9" ht="16.5">
      <c r="D14" s="21"/>
      <c r="E14" s="76"/>
      <c r="F14" s="76"/>
      <c r="G14" s="79"/>
      <c r="H14" s="36"/>
      <c r="I14" s="36"/>
    </row>
    <row r="15" spans="1:9" ht="18.75">
      <c r="A15" s="35" t="s">
        <v>99</v>
      </c>
      <c r="D15" s="21" t="s">
        <v>96</v>
      </c>
      <c r="E15" s="76"/>
      <c r="F15" s="76"/>
      <c r="G15" s="79"/>
      <c r="H15" s="36"/>
      <c r="I15" s="36"/>
    </row>
    <row r="16" spans="1:9" ht="18.75">
      <c r="A16" s="35"/>
      <c r="D16" s="21"/>
      <c r="E16" s="76"/>
      <c r="F16" s="76"/>
      <c r="G16" s="79"/>
      <c r="H16" s="36"/>
      <c r="I16" s="36"/>
    </row>
    <row r="17" spans="1:9" ht="18.75">
      <c r="A17" s="137"/>
      <c r="D17" s="21"/>
      <c r="E17" s="76"/>
      <c r="F17" s="76"/>
      <c r="G17" s="79"/>
      <c r="H17" s="36"/>
      <c r="I17" s="36"/>
    </row>
    <row r="18" spans="1:9" ht="18.75">
      <c r="A18" s="35" t="s">
        <v>36</v>
      </c>
      <c r="B18" s="35"/>
      <c r="C18" s="35"/>
      <c r="D18" s="21" t="s">
        <v>60</v>
      </c>
      <c r="E18" s="76"/>
      <c r="F18" s="76"/>
      <c r="G18" s="79"/>
      <c r="H18" s="36"/>
      <c r="I18" s="36"/>
    </row>
    <row r="19" spans="1:9" ht="18.75">
      <c r="A19" s="35"/>
      <c r="B19" s="35"/>
      <c r="C19" s="35"/>
      <c r="D19" s="21"/>
      <c r="E19" s="76"/>
      <c r="F19" s="76"/>
      <c r="G19" s="79"/>
      <c r="H19" s="36"/>
      <c r="I19" s="36"/>
    </row>
    <row r="20" spans="1:9" ht="18.75">
      <c r="A20" s="35"/>
      <c r="D20" s="21"/>
      <c r="E20" s="76"/>
      <c r="F20" s="76"/>
      <c r="G20" s="77"/>
      <c r="H20" s="35"/>
      <c r="I20" s="35"/>
    </row>
    <row r="21" spans="1:7" ht="18.75">
      <c r="A21" s="137" t="s">
        <v>121</v>
      </c>
      <c r="B21" s="38"/>
      <c r="C21" s="87"/>
      <c r="D21" s="89" t="s">
        <v>56</v>
      </c>
      <c r="E21" s="164"/>
      <c r="F21" s="164"/>
      <c r="G21" s="77"/>
    </row>
    <row r="22" spans="1:7" ht="18.75">
      <c r="A22" s="137"/>
      <c r="B22" s="38"/>
      <c r="C22" s="87"/>
      <c r="D22" s="89"/>
      <c r="E22" s="164"/>
      <c r="F22" s="164"/>
      <c r="G22" s="77"/>
    </row>
    <row r="23" spans="1:7" ht="18.75">
      <c r="A23" s="35"/>
      <c r="C23" s="87"/>
      <c r="D23" s="21"/>
      <c r="E23" s="76"/>
      <c r="F23" s="76"/>
      <c r="G23" s="77"/>
    </row>
    <row r="24" spans="1:7" ht="18.75">
      <c r="A24" s="35" t="s">
        <v>1</v>
      </c>
      <c r="D24" s="21" t="s">
        <v>53</v>
      </c>
      <c r="E24" s="76"/>
      <c r="F24" s="76"/>
      <c r="G24" s="77"/>
    </row>
    <row r="25" spans="1:7" ht="18.75">
      <c r="A25" s="35"/>
      <c r="D25" s="21" t="s">
        <v>54</v>
      </c>
      <c r="E25" s="76"/>
      <c r="F25" s="76"/>
      <c r="G25" s="77"/>
    </row>
    <row r="26" spans="1:7" ht="18.75">
      <c r="A26" s="35"/>
      <c r="D26" s="36"/>
      <c r="E26" s="79"/>
      <c r="F26" s="79"/>
      <c r="G26" s="77"/>
    </row>
    <row r="27" spans="1:7" ht="18.75">
      <c r="A27" s="35"/>
      <c r="D27" s="21"/>
      <c r="E27" s="77"/>
      <c r="F27" s="77"/>
      <c r="G27" s="77"/>
    </row>
    <row r="28" spans="1:7" ht="18.75">
      <c r="A28" s="137" t="s">
        <v>122</v>
      </c>
      <c r="B28" s="38"/>
      <c r="C28" s="87"/>
      <c r="D28" s="89" t="s">
        <v>55</v>
      </c>
      <c r="E28" s="164"/>
      <c r="F28" s="108"/>
      <c r="G28" s="108"/>
    </row>
    <row r="29" spans="1:7" ht="18.75">
      <c r="A29" s="137"/>
      <c r="B29" s="38"/>
      <c r="C29" s="87"/>
      <c r="D29" s="89" t="s">
        <v>57</v>
      </c>
      <c r="E29" s="164"/>
      <c r="F29" s="108"/>
      <c r="G29" s="81"/>
    </row>
    <row r="30" spans="1:7" ht="18.75">
      <c r="A30" s="137"/>
      <c r="B30" s="38"/>
      <c r="C30" s="87"/>
      <c r="D30" s="89" t="s">
        <v>76</v>
      </c>
      <c r="E30" s="164"/>
      <c r="F30" s="108"/>
      <c r="G30" s="81"/>
    </row>
    <row r="31" spans="1:7" ht="18.75">
      <c r="A31" s="137"/>
      <c r="B31" s="38"/>
      <c r="C31" s="87"/>
      <c r="D31" s="89" t="s">
        <v>77</v>
      </c>
      <c r="E31" s="164"/>
      <c r="F31" s="108"/>
      <c r="G31" s="81"/>
    </row>
    <row r="32" spans="1:7" ht="18.75">
      <c r="A32" s="137"/>
      <c r="B32" s="38"/>
      <c r="C32" s="38"/>
      <c r="D32" s="89" t="s">
        <v>78</v>
      </c>
      <c r="E32" s="81"/>
      <c r="F32" s="81"/>
      <c r="G32" s="81"/>
    </row>
    <row r="33" spans="1:7" ht="18.75">
      <c r="A33" s="137"/>
      <c r="B33" s="38"/>
      <c r="C33" s="85"/>
      <c r="D33" s="89" t="s">
        <v>123</v>
      </c>
      <c r="E33" s="86"/>
      <c r="F33" s="108"/>
      <c r="G33" s="81"/>
    </row>
    <row r="34" spans="1:7" ht="18.75">
      <c r="A34" s="137"/>
      <c r="B34" s="38"/>
      <c r="C34" s="85"/>
      <c r="D34" s="89" t="s">
        <v>124</v>
      </c>
      <c r="E34" s="86"/>
      <c r="F34" s="108"/>
      <c r="G34" s="81"/>
    </row>
    <row r="35" spans="1:7" ht="18.75">
      <c r="A35" s="137"/>
      <c r="B35" s="38"/>
      <c r="C35" s="85"/>
      <c r="D35" s="89" t="s">
        <v>125</v>
      </c>
      <c r="E35" s="86"/>
      <c r="F35" s="108"/>
      <c r="G35" s="81"/>
    </row>
    <row r="36" spans="1:7" ht="18.75">
      <c r="A36" s="35"/>
      <c r="D36" s="21"/>
      <c r="E36" s="80"/>
      <c r="F36" s="77"/>
      <c r="G36" s="80"/>
    </row>
    <row r="37" spans="1:9" ht="18.75">
      <c r="A37" s="35" t="s">
        <v>2</v>
      </c>
      <c r="D37" s="89" t="s">
        <v>58</v>
      </c>
      <c r="E37" s="164"/>
      <c r="F37" s="164"/>
      <c r="G37" s="164"/>
      <c r="H37" s="35"/>
      <c r="I37" s="35"/>
    </row>
    <row r="38" spans="1:9" ht="18.75">
      <c r="A38" s="35"/>
      <c r="D38" s="89" t="s">
        <v>59</v>
      </c>
      <c r="E38" s="164"/>
      <c r="F38" s="164"/>
      <c r="G38" s="164"/>
      <c r="H38" s="35"/>
      <c r="I38" s="35"/>
    </row>
    <row r="39" spans="1:7" ht="18.75">
      <c r="A39" s="35"/>
      <c r="D39" s="89" t="s">
        <v>87</v>
      </c>
      <c r="E39" s="164"/>
      <c r="F39" s="164"/>
      <c r="G39" s="164"/>
    </row>
    <row r="40" spans="1:8" ht="18.75">
      <c r="A40" s="35"/>
      <c r="D40" s="89" t="s">
        <v>140</v>
      </c>
      <c r="E40" s="164"/>
      <c r="F40" s="164"/>
      <c r="G40" s="164"/>
      <c r="H40" s="38"/>
    </row>
    <row r="41" spans="1:8" ht="18.75">
      <c r="A41" s="35"/>
      <c r="D41" s="89" t="s">
        <v>88</v>
      </c>
      <c r="E41" s="164"/>
      <c r="F41" s="164"/>
      <c r="G41" s="164"/>
      <c r="H41" s="38"/>
    </row>
    <row r="42" spans="1:8" ht="18.75">
      <c r="A42" s="35"/>
      <c r="D42" s="89" t="s">
        <v>141</v>
      </c>
      <c r="E42" s="164"/>
      <c r="F42" s="164"/>
      <c r="G42" s="164"/>
      <c r="H42" s="38"/>
    </row>
    <row r="43" spans="1:8" ht="18.75">
      <c r="A43" s="35"/>
      <c r="D43" s="89" t="s">
        <v>82</v>
      </c>
      <c r="E43" s="164"/>
      <c r="F43" s="164"/>
      <c r="G43" s="164"/>
      <c r="H43" s="38"/>
    </row>
    <row r="44" spans="1:8" ht="18.75">
      <c r="A44" s="35"/>
      <c r="D44" s="89" t="s">
        <v>142</v>
      </c>
      <c r="E44" s="164"/>
      <c r="F44" s="164"/>
      <c r="G44" s="164"/>
      <c r="H44" s="38"/>
    </row>
    <row r="45" spans="1:7" ht="18.75">
      <c r="A45" s="35"/>
      <c r="D45" s="89"/>
      <c r="E45" s="81"/>
      <c r="F45" s="108"/>
      <c r="G45" s="81"/>
    </row>
    <row r="46" spans="1:9" ht="18.75">
      <c r="A46" s="35" t="s">
        <v>21</v>
      </c>
      <c r="D46" s="36" t="s">
        <v>30</v>
      </c>
      <c r="E46" s="80"/>
      <c r="F46" s="80"/>
      <c r="G46" s="81"/>
      <c r="H46" s="38"/>
      <c r="I46" s="38"/>
    </row>
    <row r="47" spans="1:7" ht="18.75">
      <c r="A47" s="35"/>
      <c r="E47" s="80"/>
      <c r="F47" s="77"/>
      <c r="G47" s="80"/>
    </row>
    <row r="48" spans="1:6" ht="18.75">
      <c r="A48" s="35"/>
      <c r="F48" s="35"/>
    </row>
    <row r="49" spans="1:6" ht="18.75">
      <c r="A49" s="35"/>
      <c r="F49" s="35"/>
    </row>
    <row r="50" spans="1:6" ht="18.75">
      <c r="A50" s="35"/>
      <c r="F50" s="35"/>
    </row>
    <row r="51" spans="1:6" ht="18.75">
      <c r="A51" s="35"/>
      <c r="F51" s="35"/>
    </row>
    <row r="52" spans="1:6" ht="18.75">
      <c r="A52" s="35"/>
      <c r="F52" s="35"/>
    </row>
    <row r="53" spans="1:6" ht="18.75">
      <c r="A53" s="35"/>
      <c r="F53" s="35"/>
    </row>
    <row r="54" spans="1:6" ht="18.75">
      <c r="A54" s="35"/>
      <c r="F54" s="35"/>
    </row>
    <row r="55" ht="12.75"/>
    <row r="56" ht="12.75"/>
    <row r="57" ht="12.75"/>
    <row r="58" ht="12.75"/>
    <row r="59" ht="12.75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</sheetData>
  <sheetProtection/>
  <printOptions/>
  <pageMargins left="0.7874015748031497" right="0.35433070866141736" top="0.3937007874015748" bottom="0.3937007874015748" header="0.5118110236220472" footer="0.5118110236220472"/>
  <pageSetup fitToHeight="1" fitToWidth="1"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1"/>
  <sheetViews>
    <sheetView view="pageBreakPreview" zoomScaleSheetLayoutView="100" zoomScalePageLayoutView="0" workbookViewId="0" topLeftCell="A1">
      <selection activeCell="C40" sqref="C40"/>
    </sheetView>
  </sheetViews>
  <sheetFormatPr defaultColWidth="9.140625" defaultRowHeight="12.75"/>
  <cols>
    <col min="1" max="1" width="70.421875" style="18" customWidth="1"/>
    <col min="2" max="2" width="12.57421875" style="48" customWidth="1"/>
    <col min="3" max="3" width="12.140625" style="48" customWidth="1"/>
    <col min="4" max="4" width="1.1484375" style="48" customWidth="1"/>
    <col min="5" max="5" width="12.8515625" style="48" customWidth="1"/>
    <col min="6" max="16384" width="9.140625" style="18" customWidth="1"/>
  </cols>
  <sheetData>
    <row r="1" spans="1:5" ht="15">
      <c r="A1" s="260" t="str">
        <f>'Cover '!D1</f>
        <v>СОФАРМА АД</v>
      </c>
      <c r="B1" s="261"/>
      <c r="C1" s="261"/>
      <c r="D1" s="261"/>
      <c r="E1" s="261"/>
    </row>
    <row r="2" spans="1:5" s="51" customFormat="1" ht="15">
      <c r="A2" s="262" t="s">
        <v>158</v>
      </c>
      <c r="B2" s="263"/>
      <c r="C2" s="263"/>
      <c r="D2" s="263"/>
      <c r="E2" s="263"/>
    </row>
    <row r="3" spans="1:5" ht="15">
      <c r="A3" s="119" t="s">
        <v>175</v>
      </c>
      <c r="B3" s="120"/>
      <c r="C3" s="189"/>
      <c r="D3" s="120"/>
      <c r="E3" s="120"/>
    </row>
    <row r="4" spans="1:5" ht="15">
      <c r="A4" s="119"/>
      <c r="B4" s="120"/>
      <c r="C4" s="120"/>
      <c r="D4" s="120"/>
      <c r="E4" s="120"/>
    </row>
    <row r="5" spans="1:5" ht="15" customHeight="1">
      <c r="A5" s="166"/>
      <c r="B5" s="264" t="s">
        <v>5</v>
      </c>
      <c r="C5" s="265" t="s">
        <v>174</v>
      </c>
      <c r="D5" s="121"/>
      <c r="E5" s="265" t="s">
        <v>150</v>
      </c>
    </row>
    <row r="6" spans="1:5" ht="12.75" customHeight="1">
      <c r="A6" s="198"/>
      <c r="B6" s="264"/>
      <c r="C6" s="265"/>
      <c r="D6" s="121"/>
      <c r="E6" s="265"/>
    </row>
    <row r="7" spans="1:5" ht="15">
      <c r="A7" s="167"/>
      <c r="E7" s="243"/>
    </row>
    <row r="8" spans="1:6" ht="15">
      <c r="A8" s="51" t="s">
        <v>69</v>
      </c>
      <c r="B8" s="48">
        <v>3</v>
      </c>
      <c r="C8" s="207">
        <v>78930</v>
      </c>
      <c r="D8" s="140"/>
      <c r="E8" s="207">
        <v>87999</v>
      </c>
      <c r="F8" s="225"/>
    </row>
    <row r="9" spans="1:7" ht="15">
      <c r="A9" s="51" t="s">
        <v>91</v>
      </c>
      <c r="B9" s="48">
        <v>4</v>
      </c>
      <c r="C9" s="207">
        <v>2109</v>
      </c>
      <c r="D9" s="207"/>
      <c r="E9" s="207">
        <f>1819-259</f>
        <v>1560</v>
      </c>
      <c r="F9" s="172"/>
      <c r="G9" s="173"/>
    </row>
    <row r="10" spans="1:7" ht="16.5" customHeight="1">
      <c r="A10" s="50" t="s">
        <v>100</v>
      </c>
      <c r="C10" s="207">
        <v>4281</v>
      </c>
      <c r="D10" s="207"/>
      <c r="E10" s="207">
        <v>4865</v>
      </c>
      <c r="F10" s="172"/>
      <c r="G10" s="173"/>
    </row>
    <row r="11" spans="1:7" ht="15">
      <c r="A11" s="51" t="s">
        <v>101</v>
      </c>
      <c r="B11" s="155">
        <v>5</v>
      </c>
      <c r="C11" s="207">
        <f>-30009+260</f>
        <v>-29749</v>
      </c>
      <c r="D11" s="207"/>
      <c r="E11" s="207">
        <f>-31029+259</f>
        <v>-30770</v>
      </c>
      <c r="F11" s="172"/>
      <c r="G11" s="173"/>
    </row>
    <row r="12" spans="1:7" ht="15">
      <c r="A12" s="51" t="s">
        <v>3</v>
      </c>
      <c r="B12" s="48">
        <v>6</v>
      </c>
      <c r="C12" s="207">
        <v>-14863</v>
      </c>
      <c r="D12" s="207"/>
      <c r="E12" s="207">
        <v>-21862</v>
      </c>
      <c r="F12" s="172"/>
      <c r="G12" s="173"/>
    </row>
    <row r="13" spans="1:7" ht="15">
      <c r="A13" s="51" t="s">
        <v>9</v>
      </c>
      <c r="B13" s="48">
        <v>7</v>
      </c>
      <c r="C13" s="207">
        <v>-18246</v>
      </c>
      <c r="D13" s="207"/>
      <c r="E13" s="207">
        <v>-19643</v>
      </c>
      <c r="F13" s="172"/>
      <c r="G13" s="173"/>
    </row>
    <row r="14" spans="1:7" ht="15">
      <c r="A14" s="51" t="s">
        <v>65</v>
      </c>
      <c r="B14" s="48" t="s">
        <v>172</v>
      </c>
      <c r="C14" s="207">
        <v>-7008</v>
      </c>
      <c r="D14" s="207"/>
      <c r="E14" s="207">
        <v>-7539</v>
      </c>
      <c r="F14" s="172"/>
      <c r="G14" s="173"/>
    </row>
    <row r="15" spans="1:7" ht="15">
      <c r="A15" s="51" t="s">
        <v>152</v>
      </c>
      <c r="B15" s="48" t="s">
        <v>173</v>
      </c>
      <c r="C15" s="207">
        <v>-1144</v>
      </c>
      <c r="D15" s="207"/>
      <c r="E15" s="207">
        <v>-795</v>
      </c>
      <c r="F15" s="172"/>
      <c r="G15" s="173"/>
    </row>
    <row r="16" spans="1:7" ht="15">
      <c r="A16" s="119" t="s">
        <v>39</v>
      </c>
      <c r="C16" s="209">
        <f>SUM(C8:C15)</f>
        <v>14310</v>
      </c>
      <c r="D16" s="140"/>
      <c r="E16" s="209">
        <f>SUM(E8:E15)</f>
        <v>13815</v>
      </c>
      <c r="F16" s="172"/>
      <c r="G16" s="173"/>
    </row>
    <row r="17" spans="1:5" ht="15">
      <c r="A17" s="51"/>
      <c r="C17" s="210"/>
      <c r="D17" s="140"/>
      <c r="E17" s="210"/>
    </row>
    <row r="18" spans="1:5" ht="15">
      <c r="A18" s="51" t="s">
        <v>89</v>
      </c>
      <c r="B18" s="48">
        <v>10</v>
      </c>
      <c r="C18" s="207">
        <v>22807</v>
      </c>
      <c r="D18" s="207"/>
      <c r="E18" s="207">
        <v>15437</v>
      </c>
    </row>
    <row r="19" spans="1:5" ht="15">
      <c r="A19" s="51" t="s">
        <v>90</v>
      </c>
      <c r="B19" s="48">
        <v>11</v>
      </c>
      <c r="C19" s="207">
        <v>-1884</v>
      </c>
      <c r="D19" s="207"/>
      <c r="E19" s="207">
        <v>-1788</v>
      </c>
    </row>
    <row r="20" spans="1:5" ht="15">
      <c r="A20" s="145" t="s">
        <v>147</v>
      </c>
      <c r="C20" s="209">
        <f>C18+C19</f>
        <v>20923</v>
      </c>
      <c r="D20" s="146"/>
      <c r="E20" s="209">
        <f>E18+E19</f>
        <v>13649</v>
      </c>
    </row>
    <row r="21" spans="1:5" ht="15">
      <c r="A21" s="122"/>
      <c r="C21" s="210"/>
      <c r="D21" s="140"/>
      <c r="E21" s="210"/>
    </row>
    <row r="22" spans="1:5" ht="15">
      <c r="A22" s="119" t="s">
        <v>102</v>
      </c>
      <c r="C22" s="212">
        <f>C16+C20</f>
        <v>35233</v>
      </c>
      <c r="D22" s="140"/>
      <c r="E22" s="212">
        <f>E16+E20</f>
        <v>27464</v>
      </c>
    </row>
    <row r="23" spans="1:5" ht="15">
      <c r="A23" s="119"/>
      <c r="C23" s="213"/>
      <c r="D23" s="140"/>
      <c r="E23" s="213"/>
    </row>
    <row r="24" spans="1:5" ht="15">
      <c r="A24" s="51" t="s">
        <v>103</v>
      </c>
      <c r="C24" s="207">
        <v>-1475</v>
      </c>
      <c r="D24" s="207"/>
      <c r="E24" s="207">
        <v>-1581</v>
      </c>
    </row>
    <row r="25" spans="1:5" ht="15">
      <c r="A25" s="119"/>
      <c r="B25" s="46"/>
      <c r="C25" s="219"/>
      <c r="D25" s="141"/>
      <c r="E25" s="219"/>
    </row>
    <row r="26" spans="1:7" ht="15">
      <c r="A26" s="119" t="s">
        <v>156</v>
      </c>
      <c r="B26" s="46"/>
      <c r="C26" s="212">
        <f>C22+C24</f>
        <v>33758</v>
      </c>
      <c r="D26" s="141"/>
      <c r="E26" s="212">
        <f>E22+E24</f>
        <v>25883</v>
      </c>
      <c r="F26" s="172"/>
      <c r="G26" s="173"/>
    </row>
    <row r="27" spans="1:5" ht="15">
      <c r="A27" s="119"/>
      <c r="B27" s="46"/>
      <c r="C27" s="200"/>
      <c r="D27" s="46"/>
      <c r="E27" s="200"/>
    </row>
    <row r="28" spans="1:5" ht="15">
      <c r="A28" s="143" t="s">
        <v>136</v>
      </c>
      <c r="B28" s="196"/>
      <c r="C28" s="224"/>
      <c r="D28" s="203"/>
      <c r="E28" s="224"/>
    </row>
    <row r="29" spans="1:5" ht="30">
      <c r="A29" s="185" t="s">
        <v>131</v>
      </c>
      <c r="B29" s="196"/>
      <c r="C29" s="201"/>
      <c r="D29" s="149"/>
      <c r="E29" s="201"/>
    </row>
    <row r="30" spans="1:5" ht="15">
      <c r="A30" s="186" t="s">
        <v>157</v>
      </c>
      <c r="C30" s="231">
        <v>0</v>
      </c>
      <c r="D30" s="211"/>
      <c r="E30" s="231">
        <v>-14</v>
      </c>
    </row>
    <row r="31" spans="1:5" ht="15">
      <c r="A31" s="150"/>
      <c r="B31" s="196"/>
      <c r="C31" s="187">
        <f>SUM(C30:C30)</f>
        <v>0</v>
      </c>
      <c r="D31" s="149"/>
      <c r="E31" s="187">
        <f>SUM(E30:E30)</f>
        <v>-14</v>
      </c>
    </row>
    <row r="32" spans="1:5" ht="30">
      <c r="A32" s="185" t="s">
        <v>137</v>
      </c>
      <c r="B32" s="196"/>
      <c r="C32" s="202"/>
      <c r="D32" s="151"/>
      <c r="E32" s="202"/>
    </row>
    <row r="33" spans="1:10" ht="30">
      <c r="A33" s="150" t="s">
        <v>107</v>
      </c>
      <c r="C33" s="207">
        <v>34</v>
      </c>
      <c r="D33" s="207"/>
      <c r="E33" s="207">
        <v>293</v>
      </c>
      <c r="H33" s="172"/>
      <c r="J33" s="172"/>
    </row>
    <row r="34" spans="1:5" ht="15">
      <c r="A34" s="147"/>
      <c r="B34" s="113"/>
      <c r="C34" s="205">
        <f>SUM(C33:C33)</f>
        <v>34</v>
      </c>
      <c r="D34" s="149"/>
      <c r="E34" s="154">
        <f>SUM(E33:E33)</f>
        <v>293</v>
      </c>
    </row>
    <row r="35" spans="1:5" ht="15">
      <c r="A35" s="147" t="s">
        <v>132</v>
      </c>
      <c r="B35" s="48">
        <v>12</v>
      </c>
      <c r="C35" s="206">
        <f>C31+C34</f>
        <v>34</v>
      </c>
      <c r="D35" s="183"/>
      <c r="E35" s="184">
        <f>E31+E34</f>
        <v>279</v>
      </c>
    </row>
    <row r="36" spans="1:5" ht="15">
      <c r="A36" s="147"/>
      <c r="B36" s="113"/>
      <c r="C36" s="203"/>
      <c r="D36" s="183"/>
      <c r="E36" s="188"/>
    </row>
    <row r="37" spans="1:8" ht="15.75" thickBot="1">
      <c r="A37" s="147" t="s">
        <v>108</v>
      </c>
      <c r="B37" s="196"/>
      <c r="C37" s="214">
        <f>C26+C35</f>
        <v>33792</v>
      </c>
      <c r="D37" s="183"/>
      <c r="E37" s="144">
        <f>E26+E35</f>
        <v>26162</v>
      </c>
      <c r="H37" s="172"/>
    </row>
    <row r="38" spans="1:8" ht="15.75" thickTop="1">
      <c r="A38" s="152"/>
      <c r="B38" s="196"/>
      <c r="C38" s="204"/>
      <c r="D38" s="148"/>
      <c r="E38" s="153"/>
      <c r="H38" s="172"/>
    </row>
    <row r="39" spans="1:5" ht="15">
      <c r="A39" s="51" t="s">
        <v>165</v>
      </c>
      <c r="B39" s="48">
        <v>25</v>
      </c>
      <c r="C39" s="232">
        <v>0.26</v>
      </c>
      <c r="D39" s="233"/>
      <c r="E39" s="232">
        <v>0.2</v>
      </c>
    </row>
    <row r="40" ht="15">
      <c r="A40" s="75"/>
    </row>
    <row r="41" ht="15">
      <c r="A41" s="75"/>
    </row>
    <row r="42" ht="15">
      <c r="A42" s="138" t="s">
        <v>184</v>
      </c>
    </row>
    <row r="43" ht="15">
      <c r="A43" s="75"/>
    </row>
    <row r="45" spans="1:3" ht="15">
      <c r="A45" s="17" t="s">
        <v>70</v>
      </c>
      <c r="C45" s="46"/>
    </row>
    <row r="46" ht="15">
      <c r="A46" s="218" t="s">
        <v>71</v>
      </c>
    </row>
    <row r="48" ht="15">
      <c r="A48" s="17" t="s">
        <v>95</v>
      </c>
    </row>
    <row r="49" ht="15">
      <c r="A49" s="218" t="s">
        <v>96</v>
      </c>
    </row>
    <row r="50" ht="15">
      <c r="A50" s="99"/>
    </row>
    <row r="51" ht="15">
      <c r="A51" s="112" t="s">
        <v>92</v>
      </c>
    </row>
    <row r="52" ht="15">
      <c r="A52" s="247" t="s">
        <v>60</v>
      </c>
    </row>
    <row r="53" ht="15">
      <c r="A53" s="234"/>
    </row>
    <row r="54" ht="15">
      <c r="A54" s="238"/>
    </row>
    <row r="55" ht="15">
      <c r="A55" s="113"/>
    </row>
    <row r="56" ht="15">
      <c r="A56" s="114"/>
    </row>
    <row r="61" ht="15">
      <c r="A61" s="115"/>
    </row>
  </sheetData>
  <sheetProtection/>
  <mergeCells count="5">
    <mergeCell ref="A1:E1"/>
    <mergeCell ref="A2:E2"/>
    <mergeCell ref="B5:B6"/>
    <mergeCell ref="E5:E6"/>
    <mergeCell ref="C5:C6"/>
  </mergeCells>
  <printOptions/>
  <pageMargins left="0.75" right="0.15748031496062992" top="0.4330708661417323" bottom="0.2755905511811024" header="0.2755905511811024" footer="0.15748031496062992"/>
  <pageSetup blackAndWhite="1" firstPageNumber="1" useFirstPageNumber="1" horizontalDpi="600" verticalDpi="600" orientation="portrait" paperSize="9" scale="85" r:id="rId1"/>
  <headerFooter alignWithMargins="0">
    <oddFooter>&amp;R1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70"/>
  <sheetViews>
    <sheetView view="pageBreakPreview" zoomScaleSheetLayoutView="100" zoomScalePageLayoutView="0" workbookViewId="0" topLeftCell="A31">
      <selection activeCell="D58" sqref="D58"/>
    </sheetView>
  </sheetViews>
  <sheetFormatPr defaultColWidth="9.140625" defaultRowHeight="12.75"/>
  <cols>
    <col min="1" max="1" width="51.421875" style="104" customWidth="1"/>
    <col min="2" max="2" width="7.57421875" style="104" customWidth="1"/>
    <col min="3" max="3" width="10.421875" style="104" customWidth="1"/>
    <col min="4" max="4" width="12.00390625" style="104" customWidth="1"/>
    <col min="5" max="5" width="1.7109375" style="104" customWidth="1"/>
    <col min="6" max="6" width="12.57421875" style="104" customWidth="1"/>
    <col min="7" max="7" width="2.00390625" style="104" customWidth="1"/>
    <col min="8" max="16384" width="9.140625" style="104" customWidth="1"/>
  </cols>
  <sheetData>
    <row r="1" spans="1:7" ht="14.25">
      <c r="A1" s="40" t="s">
        <v>38</v>
      </c>
      <c r="B1" s="116"/>
      <c r="C1" s="116"/>
      <c r="D1" s="116"/>
      <c r="E1" s="116"/>
      <c r="F1" s="40"/>
      <c r="G1" s="239"/>
    </row>
    <row r="2" spans="1:6" ht="14.25">
      <c r="A2" s="41" t="s">
        <v>159</v>
      </c>
      <c r="B2" s="117"/>
      <c r="C2" s="117"/>
      <c r="D2" s="117"/>
      <c r="E2" s="117"/>
      <c r="F2" s="41"/>
    </row>
    <row r="3" spans="1:6" ht="15">
      <c r="A3" s="41" t="s">
        <v>176</v>
      </c>
      <c r="B3" s="118"/>
      <c r="C3" s="118"/>
      <c r="D3" s="118"/>
      <c r="E3" s="118"/>
      <c r="F3" s="23"/>
    </row>
    <row r="4" spans="1:6" ht="26.25" customHeight="1">
      <c r="A4" s="123"/>
      <c r="B4" s="121"/>
      <c r="C4" s="264" t="s">
        <v>5</v>
      </c>
      <c r="D4" s="265" t="s">
        <v>177</v>
      </c>
      <c r="E4" s="121"/>
      <c r="F4" s="265" t="s">
        <v>154</v>
      </c>
    </row>
    <row r="5" spans="2:6" ht="12" customHeight="1">
      <c r="B5" s="121"/>
      <c r="C5" s="264"/>
      <c r="D5" s="266"/>
      <c r="E5" s="121"/>
      <c r="F5" s="266"/>
    </row>
    <row r="6" spans="2:6" ht="12" customHeight="1">
      <c r="B6" s="121"/>
      <c r="C6" s="163"/>
      <c r="D6" s="190"/>
      <c r="E6" s="121"/>
      <c r="F6" s="190"/>
    </row>
    <row r="7" spans="1:6" ht="14.25">
      <c r="A7" s="41" t="s">
        <v>4</v>
      </c>
      <c r="B7" s="49"/>
      <c r="C7" s="49"/>
      <c r="D7" s="49"/>
      <c r="E7" s="49"/>
      <c r="F7" s="49"/>
    </row>
    <row r="8" spans="1:6" ht="14.25">
      <c r="A8" s="41" t="s">
        <v>11</v>
      </c>
      <c r="B8" s="45"/>
      <c r="C8" s="45"/>
      <c r="D8" s="45"/>
      <c r="E8" s="45"/>
      <c r="F8" s="45"/>
    </row>
    <row r="9" spans="1:6" ht="15">
      <c r="A9" s="23" t="s">
        <v>40</v>
      </c>
      <c r="B9" s="53"/>
      <c r="C9" s="53">
        <v>13</v>
      </c>
      <c r="D9" s="90">
        <v>209665</v>
      </c>
      <c r="E9" s="53"/>
      <c r="F9" s="90">
        <v>211943</v>
      </c>
    </row>
    <row r="10" spans="1:6" ht="15">
      <c r="A10" s="30" t="s">
        <v>23</v>
      </c>
      <c r="B10" s="53"/>
      <c r="C10" s="53">
        <v>14</v>
      </c>
      <c r="D10" s="90">
        <v>2362</v>
      </c>
      <c r="E10" s="53"/>
      <c r="F10" s="90">
        <v>2507</v>
      </c>
    </row>
    <row r="11" spans="1:6" ht="15">
      <c r="A11" s="23" t="s">
        <v>41</v>
      </c>
      <c r="B11" s="53"/>
      <c r="C11" s="53">
        <v>15</v>
      </c>
      <c r="D11" s="90">
        <v>22160</v>
      </c>
      <c r="E11" s="53"/>
      <c r="F11" s="90">
        <v>22160</v>
      </c>
    </row>
    <row r="12" spans="1:6" ht="15">
      <c r="A12" s="30" t="s">
        <v>42</v>
      </c>
      <c r="B12" s="53"/>
      <c r="C12" s="53">
        <v>16</v>
      </c>
      <c r="D12" s="90">
        <v>138448</v>
      </c>
      <c r="E12" s="53"/>
      <c r="F12" s="90">
        <v>132899</v>
      </c>
    </row>
    <row r="13" spans="1:6" ht="15">
      <c r="A13" s="30" t="s">
        <v>27</v>
      </c>
      <c r="B13" s="53"/>
      <c r="C13" s="53">
        <v>17</v>
      </c>
      <c r="D13" s="90">
        <v>5941</v>
      </c>
      <c r="E13" s="53"/>
      <c r="F13" s="90">
        <v>5510</v>
      </c>
    </row>
    <row r="14" spans="1:6" ht="15">
      <c r="A14" s="176" t="s">
        <v>127</v>
      </c>
      <c r="B14" s="53"/>
      <c r="C14" s="53">
        <v>18</v>
      </c>
      <c r="D14" s="90">
        <v>12089</v>
      </c>
      <c r="E14" s="53"/>
      <c r="F14" s="90">
        <f>19766+739</f>
        <v>20505</v>
      </c>
    </row>
    <row r="15" spans="1:6" ht="15">
      <c r="A15" s="176" t="s">
        <v>128</v>
      </c>
      <c r="B15" s="53"/>
      <c r="C15" s="53">
        <v>19</v>
      </c>
      <c r="D15" s="90">
        <v>3540</v>
      </c>
      <c r="E15" s="53"/>
      <c r="F15" s="90">
        <f>3258-1</f>
        <v>3257</v>
      </c>
    </row>
    <row r="16" spans="1:6" ht="15">
      <c r="A16" s="19"/>
      <c r="B16" s="45"/>
      <c r="C16" s="221"/>
      <c r="D16" s="92">
        <f>SUM(D9:D15)</f>
        <v>394205</v>
      </c>
      <c r="E16" s="45"/>
      <c r="F16" s="92">
        <f>SUM(F9:F15)</f>
        <v>398781</v>
      </c>
    </row>
    <row r="17" spans="1:6" ht="14.25" customHeight="1">
      <c r="A17" s="41" t="s">
        <v>12</v>
      </c>
      <c r="B17" s="45"/>
      <c r="C17" s="45"/>
      <c r="D17" s="91"/>
      <c r="E17" s="45"/>
      <c r="F17" s="91"/>
    </row>
    <row r="18" spans="1:6" ht="15">
      <c r="A18" s="23" t="s">
        <v>8</v>
      </c>
      <c r="B18" s="53"/>
      <c r="C18" s="53">
        <v>20</v>
      </c>
      <c r="D18" s="90">
        <f>67928-4950</f>
        <v>62978</v>
      </c>
      <c r="E18" s="53"/>
      <c r="F18" s="90">
        <f>61940-407+168</f>
        <v>61701</v>
      </c>
    </row>
    <row r="19" spans="1:6" ht="15">
      <c r="A19" s="23" t="s">
        <v>48</v>
      </c>
      <c r="B19" s="53"/>
      <c r="C19" s="53">
        <v>21</v>
      </c>
      <c r="D19" s="90">
        <v>96186</v>
      </c>
      <c r="E19" s="53"/>
      <c r="F19" s="90">
        <f>78365-330</f>
        <v>78035</v>
      </c>
    </row>
    <row r="20" spans="1:6" ht="15">
      <c r="A20" s="23" t="s">
        <v>115</v>
      </c>
      <c r="B20" s="53"/>
      <c r="C20" s="53">
        <v>22</v>
      </c>
      <c r="D20" s="90">
        <v>16232</v>
      </c>
      <c r="E20" s="53"/>
      <c r="F20" s="90">
        <v>21466</v>
      </c>
    </row>
    <row r="21" spans="1:6" ht="15">
      <c r="A21" s="19" t="s">
        <v>72</v>
      </c>
      <c r="B21" s="53"/>
      <c r="C21" s="53">
        <v>23</v>
      </c>
      <c r="D21" s="90">
        <v>7409</v>
      </c>
      <c r="E21" s="53"/>
      <c r="F21" s="90">
        <f>6913-3-29</f>
        <v>6881</v>
      </c>
    </row>
    <row r="22" spans="1:6" ht="15">
      <c r="A22" s="23" t="s">
        <v>35</v>
      </c>
      <c r="B22" s="53"/>
      <c r="C22" s="53">
        <v>24</v>
      </c>
      <c r="D22" s="90">
        <v>4741</v>
      </c>
      <c r="E22" s="53"/>
      <c r="F22" s="90">
        <f>3910-165</f>
        <v>3745</v>
      </c>
    </row>
    <row r="23" spans="1:6" ht="14.25">
      <c r="A23" s="41"/>
      <c r="B23" s="45"/>
      <c r="C23" s="45"/>
      <c r="D23" s="92">
        <f>SUM(D18:D22)</f>
        <v>187546</v>
      </c>
      <c r="E23" s="45"/>
      <c r="F23" s="92">
        <f>SUM(F18:F22)</f>
        <v>171828</v>
      </c>
    </row>
    <row r="24" spans="1:6" ht="14.25">
      <c r="A24" s="41"/>
      <c r="B24" s="45"/>
      <c r="C24" s="45"/>
      <c r="D24" s="93"/>
      <c r="E24" s="45"/>
      <c r="F24" s="93"/>
    </row>
    <row r="25" spans="1:6" ht="15.75" customHeight="1" thickBot="1">
      <c r="A25" s="41" t="s">
        <v>62</v>
      </c>
      <c r="B25" s="45"/>
      <c r="C25" s="221"/>
      <c r="D25" s="94">
        <f>SUM(D16+D23)</f>
        <v>581751</v>
      </c>
      <c r="E25" s="45"/>
      <c r="F25" s="94">
        <f>SUM(F16+F23)</f>
        <v>570609</v>
      </c>
    </row>
    <row r="26" spans="1:6" ht="15.75" thickTop="1">
      <c r="A26" s="23"/>
      <c r="B26" s="53"/>
      <c r="C26" s="53"/>
      <c r="D26" s="91"/>
      <c r="E26" s="53"/>
      <c r="F26" s="91"/>
    </row>
    <row r="27" spans="1:6" ht="15.75" customHeight="1">
      <c r="A27" s="41" t="s">
        <v>16</v>
      </c>
      <c r="B27" s="49"/>
      <c r="C27" s="49"/>
      <c r="D27" s="124"/>
      <c r="E27" s="49"/>
      <c r="F27" s="124"/>
    </row>
    <row r="28" spans="1:6" ht="17.25" customHeight="1">
      <c r="A28" s="125" t="s">
        <v>43</v>
      </c>
      <c r="B28" s="49"/>
      <c r="C28" s="49"/>
      <c r="D28" s="124"/>
      <c r="E28" s="49"/>
      <c r="F28" s="124"/>
    </row>
    <row r="29" spans="1:6" ht="15">
      <c r="A29" s="23" t="s">
        <v>28</v>
      </c>
      <c r="B29" s="107"/>
      <c r="C29" s="107"/>
      <c r="D29" s="175">
        <v>134798</v>
      </c>
      <c r="E29" s="107"/>
      <c r="F29" s="175">
        <v>134798</v>
      </c>
    </row>
    <row r="30" spans="1:6" ht="15">
      <c r="A30" s="23" t="s">
        <v>116</v>
      </c>
      <c r="B30" s="107"/>
      <c r="C30" s="107"/>
      <c r="D30" s="175">
        <v>-17602</v>
      </c>
      <c r="E30" s="107"/>
      <c r="F30" s="175">
        <v>-17597</v>
      </c>
    </row>
    <row r="31" spans="1:6" ht="15">
      <c r="A31" s="23" t="s">
        <v>81</v>
      </c>
      <c r="B31" s="107"/>
      <c r="C31" s="107"/>
      <c r="D31" s="175">
        <v>300828</v>
      </c>
      <c r="E31" s="107"/>
      <c r="F31" s="175">
        <v>284227</v>
      </c>
    </row>
    <row r="32" spans="1:6" ht="15">
      <c r="A32" s="23" t="s">
        <v>113</v>
      </c>
      <c r="B32" s="107"/>
      <c r="C32" s="259"/>
      <c r="D32" s="175">
        <v>38319</v>
      </c>
      <c r="E32" s="107"/>
      <c r="F32" s="175">
        <f>30230-3-29</f>
        <v>30198</v>
      </c>
    </row>
    <row r="33" spans="1:6" ht="14.25">
      <c r="A33" s="41"/>
      <c r="B33" s="45"/>
      <c r="C33" s="49">
        <v>25</v>
      </c>
      <c r="D33" s="95">
        <f>SUM(D29:D32)</f>
        <v>456343</v>
      </c>
      <c r="E33" s="53"/>
      <c r="F33" s="95">
        <f>SUM(F29:F32)</f>
        <v>431626</v>
      </c>
    </row>
    <row r="34" spans="1:6" ht="15">
      <c r="A34" s="125" t="s">
        <v>44</v>
      </c>
      <c r="B34" s="45"/>
      <c r="C34" s="45"/>
      <c r="D34" s="91"/>
      <c r="E34" s="45"/>
      <c r="F34" s="91"/>
    </row>
    <row r="35" spans="1:6" ht="15">
      <c r="A35" s="41" t="s">
        <v>37</v>
      </c>
      <c r="B35" s="107"/>
      <c r="C35" s="107"/>
      <c r="D35" s="91"/>
      <c r="E35" s="107"/>
      <c r="F35" s="91"/>
    </row>
    <row r="36" spans="1:6" ht="15">
      <c r="A36" s="23" t="s">
        <v>73</v>
      </c>
      <c r="B36" s="107"/>
      <c r="C36" s="107">
        <v>26</v>
      </c>
      <c r="D36" s="175">
        <v>27436</v>
      </c>
      <c r="E36" s="107"/>
      <c r="F36" s="175">
        <v>30819</v>
      </c>
    </row>
    <row r="37" spans="1:7" ht="15">
      <c r="A37" s="30" t="s">
        <v>19</v>
      </c>
      <c r="B37" s="107"/>
      <c r="C37" s="107"/>
      <c r="D37" s="175">
        <v>5277</v>
      </c>
      <c r="E37" s="107"/>
      <c r="F37" s="175">
        <f>4656+41</f>
        <v>4697</v>
      </c>
      <c r="G37" s="142"/>
    </row>
    <row r="38" spans="1:7" ht="15">
      <c r="A38" s="197" t="s">
        <v>138</v>
      </c>
      <c r="B38" s="107"/>
      <c r="C38" s="107">
        <v>27</v>
      </c>
      <c r="D38" s="175">
        <v>6115</v>
      </c>
      <c r="E38" s="107"/>
      <c r="F38" s="175">
        <v>6371</v>
      </c>
      <c r="G38" s="142"/>
    </row>
    <row r="39" spans="1:6" ht="15">
      <c r="A39" s="23" t="s">
        <v>139</v>
      </c>
      <c r="B39" s="107"/>
      <c r="C39" s="107">
        <v>28</v>
      </c>
      <c r="D39" s="175">
        <v>2598</v>
      </c>
      <c r="E39" s="107"/>
      <c r="F39" s="175">
        <v>2426</v>
      </c>
    </row>
    <row r="40" spans="1:6" ht="15">
      <c r="A40" s="31" t="s">
        <v>83</v>
      </c>
      <c r="B40" s="107"/>
      <c r="C40" s="107">
        <v>29</v>
      </c>
      <c r="D40" s="175">
        <v>0</v>
      </c>
      <c r="E40" s="107"/>
      <c r="F40" s="175">
        <v>3</v>
      </c>
    </row>
    <row r="41" spans="1:6" ht="15">
      <c r="A41" s="19"/>
      <c r="B41" s="45"/>
      <c r="C41" s="45"/>
      <c r="D41" s="95">
        <f>SUM(D36:D40)</f>
        <v>41426</v>
      </c>
      <c r="E41" s="45"/>
      <c r="F41" s="95">
        <f>SUM(F36:F40)</f>
        <v>44316</v>
      </c>
    </row>
    <row r="42" ht="8.25" customHeight="1"/>
    <row r="43" spans="1:6" ht="15">
      <c r="A43" s="41" t="s">
        <v>24</v>
      </c>
      <c r="B43" s="126"/>
      <c r="C43" s="126"/>
      <c r="D43" s="127"/>
      <c r="E43" s="126"/>
      <c r="F43" s="127"/>
    </row>
    <row r="44" spans="1:6" ht="15">
      <c r="A44" s="31" t="s">
        <v>74</v>
      </c>
      <c r="B44" s="53"/>
      <c r="C44" s="53">
        <v>30</v>
      </c>
      <c r="D44" s="175">
        <v>54596</v>
      </c>
      <c r="E44" s="53"/>
      <c r="F44" s="175">
        <v>68961</v>
      </c>
    </row>
    <row r="45" spans="1:6" ht="15">
      <c r="A45" s="31" t="s">
        <v>80</v>
      </c>
      <c r="B45" s="53"/>
      <c r="C45" s="53">
        <v>26</v>
      </c>
      <c r="D45" s="175">
        <v>7153</v>
      </c>
      <c r="E45" s="53"/>
      <c r="F45" s="175">
        <v>7380</v>
      </c>
    </row>
    <row r="46" spans="1:6" ht="15">
      <c r="A46" s="31" t="s">
        <v>117</v>
      </c>
      <c r="B46" s="53"/>
      <c r="C46" s="53">
        <v>31</v>
      </c>
      <c r="D46" s="175">
        <v>3607</v>
      </c>
      <c r="E46" s="53"/>
      <c r="F46" s="175">
        <v>8014</v>
      </c>
    </row>
    <row r="47" spans="1:6" ht="15">
      <c r="A47" s="31" t="s">
        <v>49</v>
      </c>
      <c r="B47" s="53"/>
      <c r="C47" s="53">
        <v>32</v>
      </c>
      <c r="D47" s="175">
        <v>5913</v>
      </c>
      <c r="E47" s="53"/>
      <c r="F47" s="175">
        <v>3070</v>
      </c>
    </row>
    <row r="48" spans="1:6" ht="15">
      <c r="A48" s="31" t="s">
        <v>45</v>
      </c>
      <c r="B48" s="53"/>
      <c r="C48" s="53">
        <v>33</v>
      </c>
      <c r="D48" s="175">
        <v>830</v>
      </c>
      <c r="E48" s="53"/>
      <c r="F48" s="175">
        <v>965</v>
      </c>
    </row>
    <row r="49" spans="1:6" ht="16.5" customHeight="1">
      <c r="A49" s="70" t="s">
        <v>63</v>
      </c>
      <c r="B49" s="53"/>
      <c r="C49" s="53">
        <v>34</v>
      </c>
      <c r="D49" s="175">
        <v>6046</v>
      </c>
      <c r="E49" s="53"/>
      <c r="F49" s="175">
        <v>4769</v>
      </c>
    </row>
    <row r="50" spans="1:6" ht="15">
      <c r="A50" s="31" t="s">
        <v>25</v>
      </c>
      <c r="B50" s="53"/>
      <c r="C50" s="53">
        <v>35</v>
      </c>
      <c r="D50" s="175">
        <v>5837</v>
      </c>
      <c r="E50" s="53"/>
      <c r="F50" s="175">
        <v>1508</v>
      </c>
    </row>
    <row r="51" spans="1:6" ht="14.25">
      <c r="A51" s="41"/>
      <c r="B51" s="45"/>
      <c r="C51" s="45"/>
      <c r="D51" s="95">
        <f>SUM(D44:D50)</f>
        <v>83982</v>
      </c>
      <c r="E51" s="45"/>
      <c r="F51" s="95">
        <f>SUM(F44:F50)</f>
        <v>94667</v>
      </c>
    </row>
    <row r="52" spans="1:6" ht="6.75" customHeight="1">
      <c r="A52" s="41"/>
      <c r="B52" s="45"/>
      <c r="C52" s="45"/>
      <c r="D52" s="96"/>
      <c r="E52" s="45"/>
      <c r="F52" s="96"/>
    </row>
    <row r="53" spans="1:6" ht="14.25">
      <c r="A53" s="125" t="s">
        <v>46</v>
      </c>
      <c r="B53" s="45"/>
      <c r="C53" s="45"/>
      <c r="D53" s="97">
        <f>D41+D51</f>
        <v>125408</v>
      </c>
      <c r="E53" s="45"/>
      <c r="F53" s="97">
        <f>F41+F51</f>
        <v>138983</v>
      </c>
    </row>
    <row r="54" spans="1:6" ht="5.25" customHeight="1">
      <c r="A54" s="128"/>
      <c r="B54" s="45"/>
      <c r="C54" s="45"/>
      <c r="D54" s="96"/>
      <c r="E54" s="45"/>
      <c r="F54" s="96"/>
    </row>
    <row r="55" spans="1:6" ht="15" thickBot="1">
      <c r="A55" s="41" t="s">
        <v>47</v>
      </c>
      <c r="B55" s="45"/>
      <c r="C55" s="45"/>
      <c r="D55" s="98">
        <f>D33+D53</f>
        <v>581751</v>
      </c>
      <c r="E55" s="45"/>
      <c r="F55" s="98">
        <f>F33+F53</f>
        <v>570609</v>
      </c>
    </row>
    <row r="56" spans="1:6" ht="7.5" customHeight="1" thickTop="1">
      <c r="A56" s="23"/>
      <c r="B56" s="53"/>
      <c r="C56" s="53"/>
      <c r="D56" s="182"/>
      <c r="E56" s="53"/>
      <c r="F56" s="182"/>
    </row>
    <row r="57" spans="1:6" ht="15" customHeight="1">
      <c r="A57" s="23"/>
      <c r="B57" s="53"/>
      <c r="C57" s="53"/>
      <c r="D57" s="182"/>
      <c r="E57" s="53"/>
      <c r="F57" s="182"/>
    </row>
    <row r="58" spans="1:6" ht="15" customHeight="1">
      <c r="A58" s="23"/>
      <c r="B58" s="53"/>
      <c r="C58" s="53"/>
      <c r="D58" s="182"/>
      <c r="E58" s="53"/>
      <c r="F58" s="182"/>
    </row>
    <row r="59" spans="1:6" ht="15">
      <c r="A59" s="135" t="str">
        <f>'IS'!A42</f>
        <v>Приложенията на страници от 5 до 88 са неразделна част от финансовия отчет.</v>
      </c>
      <c r="B59" s="53"/>
      <c r="C59" s="136"/>
      <c r="D59" s="227"/>
      <c r="E59" s="228"/>
      <c r="F59" s="227"/>
    </row>
    <row r="60" spans="1:6" ht="12.75" customHeight="1">
      <c r="A60" s="135"/>
      <c r="B60" s="53"/>
      <c r="C60" s="136"/>
      <c r="D60" s="139"/>
      <c r="E60" s="136"/>
      <c r="F60" s="139"/>
    </row>
    <row r="61" spans="1:6" ht="27.75" customHeight="1">
      <c r="A61" s="47"/>
      <c r="B61" s="47"/>
      <c r="C61" s="47"/>
      <c r="D61" s="47"/>
      <c r="E61" s="47"/>
      <c r="F61" s="47"/>
    </row>
    <row r="62" spans="1:6" s="18" customFormat="1" ht="15">
      <c r="A62" s="17" t="s">
        <v>70</v>
      </c>
      <c r="B62" s="48"/>
      <c r="C62" s="48"/>
      <c r="D62" s="223"/>
      <c r="E62" s="48"/>
      <c r="F62" s="222"/>
    </row>
    <row r="63" spans="1:6" s="18" customFormat="1" ht="15">
      <c r="A63" s="218" t="s">
        <v>167</v>
      </c>
      <c r="B63" s="48"/>
      <c r="C63" s="48"/>
      <c r="D63" s="48"/>
      <c r="E63" s="48"/>
      <c r="F63" s="222"/>
    </row>
    <row r="64" spans="1:6" s="18" customFormat="1" ht="6" customHeight="1">
      <c r="A64" s="99"/>
      <c r="B64" s="48"/>
      <c r="C64" s="48"/>
      <c r="D64" s="48"/>
      <c r="E64" s="48"/>
      <c r="F64" s="48"/>
    </row>
    <row r="65" spans="1:6" s="18" customFormat="1" ht="15">
      <c r="A65" s="17" t="str">
        <f>'IS'!A48</f>
        <v>Финансов директор: </v>
      </c>
      <c r="B65" s="48"/>
      <c r="C65" s="48"/>
      <c r="D65" s="48"/>
      <c r="E65" s="48"/>
      <c r="F65" s="48"/>
    </row>
    <row r="66" spans="1:6" s="18" customFormat="1" ht="15">
      <c r="A66" s="218" t="s">
        <v>168</v>
      </c>
      <c r="B66" s="48"/>
      <c r="C66" s="48"/>
      <c r="D66" s="48"/>
      <c r="E66" s="48"/>
      <c r="F66" s="222"/>
    </row>
    <row r="67" spans="1:6" s="18" customFormat="1" ht="4.5" customHeight="1">
      <c r="A67" s="99"/>
      <c r="B67" s="48"/>
      <c r="C67" s="48"/>
      <c r="D67" s="48"/>
      <c r="E67" s="48"/>
      <c r="F67" s="48"/>
    </row>
    <row r="68" spans="1:6" s="18" customFormat="1" ht="15">
      <c r="A68" s="112" t="s">
        <v>92</v>
      </c>
      <c r="B68" s="48"/>
      <c r="C68" s="48"/>
      <c r="D68" s="48"/>
      <c r="E68" s="48"/>
      <c r="F68" s="48"/>
    </row>
    <row r="69" spans="1:6" s="18" customFormat="1" ht="15">
      <c r="A69" s="248" t="s">
        <v>169</v>
      </c>
      <c r="B69" s="48"/>
      <c r="C69" s="48"/>
      <c r="D69" s="48"/>
      <c r="E69" s="48"/>
      <c r="F69" s="48"/>
    </row>
    <row r="70" ht="12.75">
      <c r="A70" s="239"/>
    </row>
  </sheetData>
  <sheetProtection/>
  <mergeCells count="3">
    <mergeCell ref="F4:F5"/>
    <mergeCell ref="C4:C5"/>
    <mergeCell ref="D4:D5"/>
  </mergeCells>
  <printOptions/>
  <pageMargins left="0.7480314960629921" right="0.4330708661417323" top="0.3937007874015748" bottom="0.31496062992125984" header="0.4330708661417323" footer="0.35433070866141736"/>
  <pageSetup horizontalDpi="600" verticalDpi="600" orientation="portrait" paperSize="9" scale="77" r:id="rId1"/>
  <headerFooter alignWithMargins="0">
    <oddFooter>&amp;R&amp;"Times New Roman Cyr,Regular"2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72"/>
  <sheetViews>
    <sheetView view="pageBreakPreview" zoomScaleSheetLayoutView="100" zoomScalePageLayoutView="0" workbookViewId="0" topLeftCell="A1">
      <selection activeCell="A15" sqref="A15"/>
    </sheetView>
  </sheetViews>
  <sheetFormatPr defaultColWidth="2.57421875" defaultRowHeight="12.75"/>
  <cols>
    <col min="1" max="1" width="70.00390625" style="14" customWidth="1"/>
    <col min="2" max="2" width="7.7109375" style="7" customWidth="1"/>
    <col min="3" max="3" width="13.140625" style="7" customWidth="1"/>
    <col min="4" max="4" width="1.7109375" style="7" customWidth="1"/>
    <col min="5" max="5" width="12.421875" style="8" customWidth="1"/>
    <col min="6" max="27" width="11.57421875" style="4" customWidth="1"/>
    <col min="28" max="16384" width="2.57421875" style="4" customWidth="1"/>
  </cols>
  <sheetData>
    <row r="1" spans="1:5" s="2" customFormat="1" ht="15">
      <c r="A1" s="267" t="s">
        <v>38</v>
      </c>
      <c r="B1" s="268"/>
      <c r="C1" s="268"/>
      <c r="D1" s="268"/>
      <c r="E1" s="268"/>
    </row>
    <row r="2" spans="1:5" s="3" customFormat="1" ht="15">
      <c r="A2" s="269" t="s">
        <v>160</v>
      </c>
      <c r="B2" s="270"/>
      <c r="C2" s="270"/>
      <c r="D2" s="270"/>
      <c r="E2" s="270"/>
    </row>
    <row r="3" spans="1:5" s="3" customFormat="1" ht="15">
      <c r="A3" s="119" t="str">
        <f>'IS'!A3</f>
        <v>за периода, завършващ на 30 юни 2016 година</v>
      </c>
      <c r="B3" s="57"/>
      <c r="C3" s="57"/>
      <c r="D3" s="57"/>
      <c r="E3" s="57"/>
    </row>
    <row r="4" spans="1:5" ht="17.25" customHeight="1">
      <c r="A4" s="271" t="s">
        <v>5</v>
      </c>
      <c r="B4" s="271"/>
      <c r="C4" s="78">
        <v>2016</v>
      </c>
      <c r="D4" s="82"/>
      <c r="E4" s="78">
        <v>2015</v>
      </c>
    </row>
    <row r="5" spans="1:5" ht="14.25" customHeight="1">
      <c r="A5" s="58"/>
      <c r="B5" s="15"/>
      <c r="C5" s="55" t="s">
        <v>10</v>
      </c>
      <c r="D5" s="15"/>
      <c r="E5" s="55" t="s">
        <v>10</v>
      </c>
    </row>
    <row r="6" spans="1:5" ht="12.75" customHeight="1">
      <c r="A6" s="58"/>
      <c r="B6" s="15"/>
      <c r="C6" s="168"/>
      <c r="D6" s="15"/>
      <c r="E6" s="244"/>
    </row>
    <row r="7" spans="1:5" ht="15">
      <c r="A7" s="56" t="s">
        <v>13</v>
      </c>
      <c r="B7" s="59"/>
      <c r="C7" s="60"/>
      <c r="D7" s="59"/>
      <c r="E7" s="60"/>
    </row>
    <row r="8" spans="1:5" ht="15">
      <c r="A8" s="61" t="s">
        <v>6</v>
      </c>
      <c r="B8" s="59"/>
      <c r="C8" s="100">
        <v>87304</v>
      </c>
      <c r="D8" s="59"/>
      <c r="E8" s="100">
        <v>87187</v>
      </c>
    </row>
    <row r="9" spans="1:5" ht="15">
      <c r="A9" s="61" t="s">
        <v>79</v>
      </c>
      <c r="B9" s="59"/>
      <c r="C9" s="100">
        <v>-54762</v>
      </c>
      <c r="D9" s="59"/>
      <c r="E9" s="100">
        <v>-62326</v>
      </c>
    </row>
    <row r="10" spans="1:5" ht="15">
      <c r="A10" s="61" t="s">
        <v>32</v>
      </c>
      <c r="B10" s="59"/>
      <c r="C10" s="100">
        <v>-16310</v>
      </c>
      <c r="D10" s="59"/>
      <c r="E10" s="100">
        <v>-17501</v>
      </c>
    </row>
    <row r="11" spans="1:5" s="6" customFormat="1" ht="15">
      <c r="A11" s="61" t="s">
        <v>29</v>
      </c>
      <c r="B11" s="62"/>
      <c r="C11" s="100">
        <v>-3391</v>
      </c>
      <c r="D11" s="62"/>
      <c r="E11" s="100">
        <v>-4025</v>
      </c>
    </row>
    <row r="12" spans="1:5" s="6" customFormat="1" ht="15">
      <c r="A12" s="61" t="s">
        <v>33</v>
      </c>
      <c r="B12" s="62"/>
      <c r="C12" s="100">
        <v>952</v>
      </c>
      <c r="D12" s="62"/>
      <c r="E12" s="100">
        <v>5532</v>
      </c>
    </row>
    <row r="13" spans="1:5" s="6" customFormat="1" ht="15">
      <c r="A13" s="61" t="s">
        <v>7</v>
      </c>
      <c r="B13" s="62"/>
      <c r="C13" s="100">
        <v>-1430</v>
      </c>
      <c r="D13" s="62"/>
      <c r="E13" s="100">
        <v>-1200</v>
      </c>
    </row>
    <row r="14" spans="1:5" s="6" customFormat="1" ht="15">
      <c r="A14" s="61" t="s">
        <v>64</v>
      </c>
      <c r="B14" s="62"/>
      <c r="C14" s="100">
        <v>-1022</v>
      </c>
      <c r="D14" s="62"/>
      <c r="E14" s="100">
        <v>-1336</v>
      </c>
    </row>
    <row r="15" spans="1:5" s="6" customFormat="1" ht="15">
      <c r="A15" s="61" t="s">
        <v>94</v>
      </c>
      <c r="B15" s="62"/>
      <c r="C15" s="100">
        <v>-153</v>
      </c>
      <c r="D15" s="62"/>
      <c r="E15" s="100">
        <v>179</v>
      </c>
    </row>
    <row r="16" spans="1:5" ht="15">
      <c r="A16" s="61" t="s">
        <v>26</v>
      </c>
      <c r="B16" s="62"/>
      <c r="C16" s="100">
        <v>-390</v>
      </c>
      <c r="D16" s="62"/>
      <c r="E16" s="100">
        <v>246</v>
      </c>
    </row>
    <row r="17" spans="1:5" s="6" customFormat="1" ht="14.25">
      <c r="A17" s="56" t="s">
        <v>148</v>
      </c>
      <c r="B17" s="62"/>
      <c r="C17" s="101">
        <f>SUM(C8:C16)</f>
        <v>10798</v>
      </c>
      <c r="D17" s="62"/>
      <c r="E17" s="101">
        <f>SUM(E8:E16)</f>
        <v>6756</v>
      </c>
    </row>
    <row r="18" spans="1:5" s="6" customFormat="1" ht="6" customHeight="1">
      <c r="A18" s="56"/>
      <c r="B18" s="62"/>
      <c r="C18" s="83"/>
      <c r="D18" s="62"/>
      <c r="E18" s="83"/>
    </row>
    <row r="19" spans="1:5" s="6" customFormat="1" ht="14.25">
      <c r="A19" s="63" t="s">
        <v>14</v>
      </c>
      <c r="B19" s="62"/>
      <c r="C19" s="83"/>
      <c r="D19" s="62"/>
      <c r="E19" s="83"/>
    </row>
    <row r="20" spans="1:5" ht="15">
      <c r="A20" s="61" t="s">
        <v>22</v>
      </c>
      <c r="B20" s="62"/>
      <c r="C20" s="100">
        <v>-3015</v>
      </c>
      <c r="D20" s="100"/>
      <c r="E20" s="100">
        <v>-5285</v>
      </c>
    </row>
    <row r="21" spans="1:5" ht="15">
      <c r="A21" s="64" t="s">
        <v>50</v>
      </c>
      <c r="B21" s="62"/>
      <c r="C21" s="100">
        <v>91</v>
      </c>
      <c r="D21" s="100"/>
      <c r="E21" s="100">
        <v>89</v>
      </c>
    </row>
    <row r="22" spans="1:5" ht="15">
      <c r="A22" s="61" t="s">
        <v>51</v>
      </c>
      <c r="B22" s="62"/>
      <c r="C22" s="100">
        <v>-76</v>
      </c>
      <c r="D22" s="100"/>
      <c r="E22" s="100">
        <v>-11</v>
      </c>
    </row>
    <row r="23" spans="1:5" ht="15">
      <c r="A23" s="64" t="s">
        <v>183</v>
      </c>
      <c r="B23" s="62"/>
      <c r="C23" s="100">
        <v>9</v>
      </c>
      <c r="D23" s="100"/>
      <c r="E23" s="100">
        <v>0</v>
      </c>
    </row>
    <row r="24" spans="1:5" ht="15">
      <c r="A24" s="61" t="s">
        <v>144</v>
      </c>
      <c r="B24" s="62"/>
      <c r="C24" s="100">
        <v>0</v>
      </c>
      <c r="D24" s="100"/>
      <c r="E24" s="100">
        <v>-3177</v>
      </c>
    </row>
    <row r="25" spans="1:5" ht="15">
      <c r="A25" s="61" t="s">
        <v>166</v>
      </c>
      <c r="B25" s="62"/>
      <c r="C25" s="100">
        <v>0</v>
      </c>
      <c r="D25" s="100"/>
      <c r="E25" s="100">
        <v>2</v>
      </c>
    </row>
    <row r="26" spans="1:5" ht="15">
      <c r="A26" s="61" t="s">
        <v>97</v>
      </c>
      <c r="B26" s="62"/>
      <c r="C26" s="100">
        <v>-496</v>
      </c>
      <c r="D26" s="100"/>
      <c r="E26" s="100">
        <v>-26</v>
      </c>
    </row>
    <row r="27" spans="1:5" ht="15">
      <c r="A27" s="61" t="s">
        <v>98</v>
      </c>
      <c r="B27" s="62"/>
      <c r="C27" s="100">
        <v>108</v>
      </c>
      <c r="D27" s="100"/>
      <c r="E27" s="100">
        <v>22</v>
      </c>
    </row>
    <row r="28" spans="1:5" ht="15">
      <c r="A28" s="61" t="s">
        <v>109</v>
      </c>
      <c r="B28" s="62"/>
      <c r="C28" s="100">
        <v>-11260</v>
      </c>
      <c r="D28" s="100"/>
      <c r="E28" s="100">
        <v>-1827</v>
      </c>
    </row>
    <row r="29" spans="1:5" ht="15">
      <c r="A29" s="61" t="s">
        <v>104</v>
      </c>
      <c r="B29" s="62"/>
      <c r="C29" s="100">
        <v>18466</v>
      </c>
      <c r="D29" s="100"/>
      <c r="E29" s="100">
        <v>3547</v>
      </c>
    </row>
    <row r="30" spans="1:5" ht="15">
      <c r="A30" s="64" t="s">
        <v>105</v>
      </c>
      <c r="B30" s="62"/>
      <c r="C30" s="100">
        <v>-5918</v>
      </c>
      <c r="D30" s="100"/>
      <c r="E30" s="100">
        <v>-6130</v>
      </c>
    </row>
    <row r="31" spans="1:5" ht="15">
      <c r="A31" s="61" t="s">
        <v>111</v>
      </c>
      <c r="B31" s="62"/>
      <c r="C31" s="100">
        <v>9755</v>
      </c>
      <c r="D31" s="100"/>
      <c r="E31" s="100">
        <v>9150</v>
      </c>
    </row>
    <row r="32" spans="1:5" ht="15">
      <c r="A32" s="61" t="s">
        <v>120</v>
      </c>
      <c r="B32" s="62"/>
      <c r="C32" s="100">
        <v>-175</v>
      </c>
      <c r="D32" s="100"/>
      <c r="E32" s="100">
        <v>-565</v>
      </c>
    </row>
    <row r="33" spans="1:5" ht="15">
      <c r="A33" s="61" t="s">
        <v>112</v>
      </c>
      <c r="B33" s="62"/>
      <c r="C33" s="100">
        <v>25</v>
      </c>
      <c r="D33" s="100"/>
      <c r="E33" s="100">
        <v>1</v>
      </c>
    </row>
    <row r="34" spans="1:5" ht="25.5">
      <c r="A34" s="61" t="s">
        <v>180</v>
      </c>
      <c r="B34" s="62"/>
      <c r="C34" s="100">
        <v>0</v>
      </c>
      <c r="D34" s="100"/>
      <c r="E34" s="100">
        <v>6</v>
      </c>
    </row>
    <row r="35" spans="1:5" ht="15">
      <c r="A35" s="61" t="s">
        <v>126</v>
      </c>
      <c r="B35" s="62"/>
      <c r="C35" s="100">
        <v>985</v>
      </c>
      <c r="D35" s="100"/>
      <c r="E35" s="100">
        <v>1143</v>
      </c>
    </row>
    <row r="36" spans="1:5" ht="15">
      <c r="A36" s="56" t="s">
        <v>162</v>
      </c>
      <c r="B36" s="62"/>
      <c r="C36" s="101">
        <f>SUM(C20:C35)</f>
        <v>8499</v>
      </c>
      <c r="D36" s="62"/>
      <c r="E36" s="101">
        <f>SUM(E20:E35)</f>
        <v>-3061</v>
      </c>
    </row>
    <row r="37" spans="1:6" ht="6" customHeight="1">
      <c r="A37" s="61"/>
      <c r="B37" s="62"/>
      <c r="C37" s="83"/>
      <c r="D37" s="62"/>
      <c r="E37" s="83"/>
      <c r="F37" s="4" t="s">
        <v>84</v>
      </c>
    </row>
    <row r="38" spans="1:5" ht="15">
      <c r="A38" s="63" t="s">
        <v>15</v>
      </c>
      <c r="B38" s="62"/>
      <c r="C38" s="84"/>
      <c r="D38" s="62"/>
      <c r="E38" s="84"/>
    </row>
    <row r="39" spans="1:5" ht="15">
      <c r="A39" s="134" t="s">
        <v>93</v>
      </c>
      <c r="B39" s="62"/>
      <c r="C39" s="100">
        <v>-3593</v>
      </c>
      <c r="D39" s="100"/>
      <c r="E39" s="100">
        <v>-3633</v>
      </c>
    </row>
    <row r="40" spans="1:5" ht="15">
      <c r="A40" s="134" t="s">
        <v>129</v>
      </c>
      <c r="B40" s="62"/>
      <c r="C40" s="100">
        <v>22620</v>
      </c>
      <c r="D40" s="100"/>
      <c r="E40" s="100">
        <v>7311</v>
      </c>
    </row>
    <row r="41" spans="1:8" ht="15">
      <c r="A41" s="134" t="s">
        <v>130</v>
      </c>
      <c r="B41" s="62"/>
      <c r="C41" s="100">
        <v>-36801</v>
      </c>
      <c r="D41" s="100"/>
      <c r="E41" s="100">
        <v>-7280</v>
      </c>
      <c r="H41" s="4" t="s">
        <v>84</v>
      </c>
    </row>
    <row r="42" spans="1:5" ht="15">
      <c r="A42" s="65" t="s">
        <v>31</v>
      </c>
      <c r="B42" s="62"/>
      <c r="C42" s="100">
        <v>-509</v>
      </c>
      <c r="D42" s="100"/>
      <c r="E42" s="100">
        <v>-632</v>
      </c>
    </row>
    <row r="43" spans="1:5" ht="15">
      <c r="A43" s="134" t="s">
        <v>116</v>
      </c>
      <c r="B43" s="62"/>
      <c r="C43" s="100">
        <v>-3</v>
      </c>
      <c r="D43" s="100"/>
      <c r="E43" s="100">
        <v>-195</v>
      </c>
    </row>
    <row r="44" spans="1:5" ht="15">
      <c r="A44" s="65" t="s">
        <v>52</v>
      </c>
      <c r="B44" s="62"/>
      <c r="C44" s="100">
        <v>-3</v>
      </c>
      <c r="D44" s="100"/>
      <c r="E44" s="100">
        <v>-6</v>
      </c>
    </row>
    <row r="45" spans="1:5" ht="15">
      <c r="A45" s="61" t="s">
        <v>85</v>
      </c>
      <c r="B45" s="62"/>
      <c r="C45" s="100">
        <v>-12</v>
      </c>
      <c r="D45" s="100"/>
      <c r="E45" s="100">
        <v>-44</v>
      </c>
    </row>
    <row r="46" spans="1:5" s="6" customFormat="1" ht="14.25">
      <c r="A46" s="66" t="s">
        <v>163</v>
      </c>
      <c r="B46" s="62"/>
      <c r="C46" s="101">
        <f>SUM(C39:C45)</f>
        <v>-18301</v>
      </c>
      <c r="D46" s="62"/>
      <c r="E46" s="101">
        <f>SUM(E39:E45)</f>
        <v>-4479</v>
      </c>
    </row>
    <row r="47" spans="1:5" ht="6.75" customHeight="1">
      <c r="A47" s="65"/>
      <c r="B47" s="62"/>
      <c r="C47" s="100"/>
      <c r="D47" s="62"/>
      <c r="E47" s="100"/>
    </row>
    <row r="48" spans="1:5" s="24" customFormat="1" ht="16.5" customHeight="1">
      <c r="A48" s="171" t="s">
        <v>164</v>
      </c>
      <c r="B48" s="62"/>
      <c r="C48" s="106">
        <f>C46+C36+C17</f>
        <v>996</v>
      </c>
      <c r="D48" s="62"/>
      <c r="E48" s="106">
        <f>E46+E36+E17</f>
        <v>-784</v>
      </c>
    </row>
    <row r="49" spans="1:5" s="24" customFormat="1" ht="5.25" customHeight="1">
      <c r="A49" s="65"/>
      <c r="B49" s="62"/>
      <c r="C49" s="83"/>
      <c r="D49" s="62"/>
      <c r="E49" s="83"/>
    </row>
    <row r="50" spans="1:5" s="25" customFormat="1" ht="15">
      <c r="A50" s="65" t="s">
        <v>75</v>
      </c>
      <c r="B50" s="62"/>
      <c r="C50" s="100">
        <v>3745</v>
      </c>
      <c r="D50" s="62"/>
      <c r="E50" s="100">
        <v>3478</v>
      </c>
    </row>
    <row r="51" spans="1:5" s="25" customFormat="1" ht="6" customHeight="1">
      <c r="A51" s="65"/>
      <c r="B51" s="62"/>
      <c r="C51" s="88"/>
      <c r="D51" s="62"/>
      <c r="E51" s="88"/>
    </row>
    <row r="52" spans="1:5" ht="15.75" thickBot="1">
      <c r="A52" s="66" t="s">
        <v>181</v>
      </c>
      <c r="B52" s="62">
        <v>24</v>
      </c>
      <c r="C52" s="132">
        <f>C50+C48</f>
        <v>4741</v>
      </c>
      <c r="D52" s="62"/>
      <c r="E52" s="132">
        <f>E50+E48</f>
        <v>2694</v>
      </c>
    </row>
    <row r="53" spans="1:5" ht="12" customHeight="1" thickTop="1">
      <c r="A53" s="67"/>
      <c r="B53" s="59"/>
      <c r="C53" s="246"/>
      <c r="D53" s="59"/>
      <c r="E53" s="246"/>
    </row>
    <row r="54" spans="1:5" ht="12" customHeight="1">
      <c r="A54" s="67"/>
      <c r="B54" s="59"/>
      <c r="C54" s="220"/>
      <c r="D54" s="59"/>
      <c r="E54" s="220"/>
    </row>
    <row r="55" spans="1:5" ht="15">
      <c r="A55" s="109" t="str">
        <f>'IS'!A42</f>
        <v>Приложенията на страници от 5 до 88 са неразделна част от финансовия отчет.</v>
      </c>
      <c r="B55" s="59"/>
      <c r="C55" s="177"/>
      <c r="D55" s="59"/>
      <c r="E55" s="5"/>
    </row>
    <row r="56" spans="1:5" ht="15">
      <c r="A56" s="109"/>
      <c r="B56" s="59"/>
      <c r="C56" s="177"/>
      <c r="D56" s="59"/>
      <c r="E56" s="5"/>
    </row>
    <row r="57" spans="1:5" ht="15">
      <c r="A57" s="47" t="s">
        <v>70</v>
      </c>
      <c r="B57" s="59"/>
      <c r="C57" s="177"/>
      <c r="D57" s="59"/>
      <c r="E57" s="5"/>
    </row>
    <row r="58" spans="1:4" ht="15">
      <c r="A58" s="249" t="s">
        <v>170</v>
      </c>
      <c r="B58" s="68"/>
      <c r="C58" s="68"/>
      <c r="D58" s="68"/>
    </row>
    <row r="59" spans="1:4" ht="15">
      <c r="A59" s="133" t="str">
        <f>'[1]SFP'!A62</f>
        <v>Финансов директор: </v>
      </c>
      <c r="B59" s="68"/>
      <c r="C59" s="68"/>
      <c r="D59" s="68"/>
    </row>
    <row r="60" spans="1:4" ht="15">
      <c r="A60" s="249" t="str">
        <f>'[1]SFP'!A63</f>
        <v>Борис Борисов</v>
      </c>
      <c r="B60" s="68"/>
      <c r="C60" s="68"/>
      <c r="D60" s="68"/>
    </row>
    <row r="61" spans="1:4" ht="15">
      <c r="A61" s="43" t="s">
        <v>92</v>
      </c>
      <c r="B61" s="68"/>
      <c r="C61" s="68"/>
      <c r="D61" s="68"/>
    </row>
    <row r="62" spans="1:4" ht="15">
      <c r="A62" s="249" t="str">
        <f>'[2]IS'!A50</f>
        <v>Йорданка Петкова</v>
      </c>
      <c r="B62" s="68"/>
      <c r="C62" s="68"/>
      <c r="D62" s="68"/>
    </row>
    <row r="63" spans="1:4" ht="9.75" customHeight="1">
      <c r="A63" s="105"/>
      <c r="B63" s="68"/>
      <c r="C63" s="68"/>
      <c r="D63" s="68"/>
    </row>
    <row r="64" spans="1:4" ht="9.75" customHeight="1">
      <c r="A64" s="105"/>
      <c r="B64" s="68"/>
      <c r="C64" s="68"/>
      <c r="D64" s="68"/>
    </row>
    <row r="65" ht="15">
      <c r="A65" s="169"/>
    </row>
    <row r="66" ht="15">
      <c r="A66" s="110"/>
    </row>
    <row r="67" ht="15">
      <c r="A67" s="111"/>
    </row>
    <row r="68" ht="15">
      <c r="A68" s="129"/>
    </row>
    <row r="69" ht="15">
      <c r="A69" s="130"/>
    </row>
    <row r="70" ht="15">
      <c r="A70" s="129"/>
    </row>
    <row r="71" ht="15">
      <c r="A71" s="131"/>
    </row>
    <row r="72" ht="15">
      <c r="A72" s="131"/>
    </row>
  </sheetData>
  <sheetProtection/>
  <mergeCells count="3">
    <mergeCell ref="A1:E1"/>
    <mergeCell ref="A2:E2"/>
    <mergeCell ref="A4:B4"/>
  </mergeCells>
  <printOptions/>
  <pageMargins left="0.7874015748031497" right="0.5118110236220472" top="0.5118110236220472" bottom="0.34" header="0.2362204724409449" footer="0.2362204724409449"/>
  <pageSetup blackAndWhite="1" firstPageNumber="3" useFirstPageNumber="1" horizontalDpi="300" verticalDpi="300" orientation="portrait" paperSize="9" scale="85" r:id="rId1"/>
  <headerFooter alignWithMargins="0">
    <oddFooter>&amp;R3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S50"/>
  <sheetViews>
    <sheetView tabSelected="1" view="pageBreakPreview" zoomScale="80" zoomScaleSheetLayoutView="80" zoomScalePageLayoutView="0" workbookViewId="0" topLeftCell="A1">
      <selection activeCell="Q33" sqref="Q33"/>
    </sheetView>
  </sheetViews>
  <sheetFormatPr defaultColWidth="9.140625" defaultRowHeight="12.75"/>
  <cols>
    <col min="1" max="1" width="57.57421875" style="11" customWidth="1"/>
    <col min="2" max="2" width="8.8515625" style="11" customWidth="1"/>
    <col min="3" max="3" width="12.00390625" style="11" customWidth="1"/>
    <col min="4" max="4" width="0.5625" style="11" customWidth="1"/>
    <col min="5" max="5" width="12.00390625" style="11" customWidth="1"/>
    <col min="6" max="6" width="0.71875" style="11" customWidth="1"/>
    <col min="7" max="7" width="11.8515625" style="11" customWidth="1"/>
    <col min="8" max="8" width="0.5625" style="11" customWidth="1"/>
    <col min="9" max="9" width="15.00390625" style="11" customWidth="1"/>
    <col min="10" max="10" width="0.5625" style="11" customWidth="1"/>
    <col min="11" max="11" width="13.8515625" style="11" customWidth="1"/>
    <col min="12" max="12" width="0.85546875" style="11" customWidth="1"/>
    <col min="13" max="13" width="16.140625" style="11" customWidth="1"/>
    <col min="14" max="14" width="0.2890625" style="11" customWidth="1"/>
    <col min="15" max="15" width="11.57421875" style="11" customWidth="1"/>
    <col min="16" max="16" width="0.42578125" style="11" customWidth="1"/>
    <col min="17" max="17" width="13.57421875" style="11" customWidth="1"/>
    <col min="18" max="18" width="9.28125" style="11" bestFit="1" customWidth="1"/>
    <col min="19" max="16384" width="9.140625" style="11" customWidth="1"/>
  </cols>
  <sheetData>
    <row r="1" spans="1:17" ht="18" customHeight="1">
      <c r="A1" s="1" t="s">
        <v>38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8" customHeight="1">
      <c r="A2" s="269" t="s">
        <v>161</v>
      </c>
      <c r="B2" s="269"/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  <c r="P2" s="276"/>
      <c r="Q2" s="276"/>
    </row>
    <row r="3" spans="1:17" ht="18" customHeight="1">
      <c r="A3" s="119" t="str">
        <f>CFS!A3</f>
        <v>за периода, завършващ на 30 юни 2016 година</v>
      </c>
      <c r="B3" s="22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</row>
    <row r="4" spans="1:17" ht="8.25" customHeight="1">
      <c r="A4" s="22"/>
      <c r="B4" s="22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5" spans="1:17" s="159" customFormat="1" ht="15" customHeight="1">
      <c r="A5" s="275" t="s">
        <v>5</v>
      </c>
      <c r="B5" s="275"/>
      <c r="C5" s="273" t="s">
        <v>28</v>
      </c>
      <c r="D5" s="157"/>
      <c r="E5" s="273" t="s">
        <v>116</v>
      </c>
      <c r="F5" s="157"/>
      <c r="G5" s="273" t="s">
        <v>18</v>
      </c>
      <c r="H5" s="158"/>
      <c r="I5" s="273" t="s">
        <v>86</v>
      </c>
      <c r="J5" s="157"/>
      <c r="K5" s="273" t="s">
        <v>110</v>
      </c>
      <c r="L5" s="158"/>
      <c r="M5" s="273" t="s">
        <v>114</v>
      </c>
      <c r="N5" s="158"/>
      <c r="O5" s="273" t="s">
        <v>113</v>
      </c>
      <c r="P5" s="158"/>
      <c r="Q5" s="273" t="s">
        <v>34</v>
      </c>
    </row>
    <row r="6" spans="1:17" s="162" customFormat="1" ht="52.5" customHeight="1">
      <c r="A6" s="275"/>
      <c r="B6" s="275"/>
      <c r="C6" s="274"/>
      <c r="D6" s="160"/>
      <c r="E6" s="274"/>
      <c r="F6" s="160"/>
      <c r="G6" s="274"/>
      <c r="H6" s="161"/>
      <c r="I6" s="274"/>
      <c r="J6" s="160"/>
      <c r="K6" s="274"/>
      <c r="L6" s="161"/>
      <c r="M6" s="274"/>
      <c r="N6" s="161"/>
      <c r="O6" s="274"/>
      <c r="P6" s="161"/>
      <c r="Q6" s="274"/>
    </row>
    <row r="7" spans="1:17" s="29" customFormat="1" ht="15">
      <c r="A7" s="181"/>
      <c r="B7" s="156"/>
      <c r="C7" s="27" t="s">
        <v>10</v>
      </c>
      <c r="D7" s="27"/>
      <c r="E7" s="27" t="s">
        <v>10</v>
      </c>
      <c r="F7" s="27"/>
      <c r="G7" s="27" t="s">
        <v>10</v>
      </c>
      <c r="H7" s="27"/>
      <c r="I7" s="27" t="s">
        <v>10</v>
      </c>
      <c r="J7" s="27"/>
      <c r="K7" s="27" t="s">
        <v>10</v>
      </c>
      <c r="L7" s="27"/>
      <c r="M7" s="27" t="s">
        <v>10</v>
      </c>
      <c r="N7" s="27"/>
      <c r="O7" s="27" t="s">
        <v>10</v>
      </c>
      <c r="P7" s="27"/>
      <c r="Q7" s="27" t="s">
        <v>10</v>
      </c>
    </row>
    <row r="8" spans="1:17" s="26" customFormat="1" ht="9" customHeight="1">
      <c r="A8" s="42"/>
      <c r="B8" s="42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8"/>
      <c r="P8" s="27"/>
      <c r="Q8" s="208"/>
    </row>
    <row r="9" spans="1:17" s="18" customFormat="1" ht="26.25" customHeight="1">
      <c r="A9" s="54" t="s">
        <v>171</v>
      </c>
      <c r="B9" s="74"/>
      <c r="C9" s="217">
        <v>132000</v>
      </c>
      <c r="D9" s="215"/>
      <c r="E9" s="217">
        <v>-17203</v>
      </c>
      <c r="F9" s="215"/>
      <c r="G9" s="217">
        <v>33555</v>
      </c>
      <c r="H9" s="216"/>
      <c r="I9" s="217">
        <v>22434</v>
      </c>
      <c r="J9" s="216"/>
      <c r="K9" s="217">
        <v>1097</v>
      </c>
      <c r="L9" s="216"/>
      <c r="M9" s="217">
        <v>189157</v>
      </c>
      <c r="N9" s="216"/>
      <c r="O9" s="217">
        <v>45484</v>
      </c>
      <c r="P9" s="216"/>
      <c r="Q9" s="217">
        <f>C9+E9+G9+I9+K9+M9+O9</f>
        <v>406524</v>
      </c>
    </row>
    <row r="10" spans="1:17" s="18" customFormat="1" ht="18" customHeight="1">
      <c r="A10" s="272" t="s">
        <v>151</v>
      </c>
      <c r="B10" s="272"/>
      <c r="C10" s="48"/>
      <c r="D10" s="48"/>
      <c r="E10" s="16"/>
      <c r="F10" s="16"/>
      <c r="Q10" s="170"/>
    </row>
    <row r="11" spans="1:19" s="230" customFormat="1" ht="18" customHeight="1">
      <c r="A11" s="226" t="s">
        <v>153</v>
      </c>
      <c r="B11" s="74"/>
      <c r="C11" s="73">
        <v>2798</v>
      </c>
      <c r="D11" s="48"/>
      <c r="E11" s="240">
        <v>0</v>
      </c>
      <c r="F11" s="16"/>
      <c r="G11" s="245">
        <v>8785</v>
      </c>
      <c r="H11" s="18"/>
      <c r="I11" s="18">
        <v>344</v>
      </c>
      <c r="J11" s="18"/>
      <c r="K11" s="241">
        <v>0</v>
      </c>
      <c r="L11" s="18"/>
      <c r="M11" s="242">
        <v>0</v>
      </c>
      <c r="N11" s="18"/>
      <c r="O11" s="170">
        <f>-I11-G11-C11</f>
        <v>-11927</v>
      </c>
      <c r="P11" s="18"/>
      <c r="Q11" s="170">
        <f>SUM(C11:O11)</f>
        <v>0</v>
      </c>
      <c r="R11" s="18"/>
      <c r="S11" s="18"/>
    </row>
    <row r="12" spans="1:17" s="18" customFormat="1" ht="15" customHeight="1">
      <c r="A12" s="165" t="s">
        <v>149</v>
      </c>
      <c r="B12" s="20"/>
      <c r="C12" s="73">
        <v>0</v>
      </c>
      <c r="D12" s="73"/>
      <c r="E12" s="73">
        <v>-394</v>
      </c>
      <c r="F12" s="73"/>
      <c r="G12" s="73">
        <v>0</v>
      </c>
      <c r="H12" s="73"/>
      <c r="I12" s="73">
        <v>0</v>
      </c>
      <c r="J12" s="73"/>
      <c r="K12" s="73">
        <v>0</v>
      </c>
      <c r="L12" s="73"/>
      <c r="M12" s="73">
        <v>0</v>
      </c>
      <c r="N12" s="73"/>
      <c r="O12" s="73">
        <v>0</v>
      </c>
      <c r="P12" s="73"/>
      <c r="Q12" s="73">
        <f>SUM(C12:P12)</f>
        <v>-394</v>
      </c>
    </row>
    <row r="13" spans="1:17" s="18" customFormat="1" ht="8.25" customHeight="1">
      <c r="A13" s="165"/>
      <c r="B13" s="20"/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</row>
    <row r="14" spans="1:17" s="18" customFormat="1" ht="17.25" customHeight="1">
      <c r="A14" s="71" t="s">
        <v>68</v>
      </c>
      <c r="B14" s="20"/>
      <c r="C14" s="72">
        <v>0</v>
      </c>
      <c r="D14" s="73"/>
      <c r="E14" s="72">
        <v>0</v>
      </c>
      <c r="F14" s="73"/>
      <c r="G14" s="72">
        <f>G15</f>
        <v>2916</v>
      </c>
      <c r="H14" s="73"/>
      <c r="I14" s="72">
        <v>0</v>
      </c>
      <c r="J14" s="73"/>
      <c r="K14" s="72">
        <v>0</v>
      </c>
      <c r="L14" s="73"/>
      <c r="M14" s="72">
        <f>M15</f>
        <v>26238</v>
      </c>
      <c r="N14" s="73"/>
      <c r="O14" s="72">
        <f>O15</f>
        <v>-29154</v>
      </c>
      <c r="P14" s="73"/>
      <c r="Q14" s="72">
        <f>G14+M14+O14</f>
        <v>0</v>
      </c>
    </row>
    <row r="15" spans="1:17" s="18" customFormat="1" ht="18" customHeight="1">
      <c r="A15" s="102" t="s">
        <v>106</v>
      </c>
      <c r="B15" s="103"/>
      <c r="C15" s="179">
        <v>0</v>
      </c>
      <c r="D15" s="179"/>
      <c r="E15" s="179">
        <v>0</v>
      </c>
      <c r="F15" s="179"/>
      <c r="G15" s="179">
        <v>2916</v>
      </c>
      <c r="H15" s="179"/>
      <c r="I15" s="179">
        <v>0</v>
      </c>
      <c r="J15" s="179"/>
      <c r="K15" s="179">
        <v>0</v>
      </c>
      <c r="L15" s="179"/>
      <c r="M15" s="179">
        <v>26238</v>
      </c>
      <c r="N15" s="179"/>
      <c r="O15" s="179">
        <f>-G15-M15</f>
        <v>-29154</v>
      </c>
      <c r="P15" s="179"/>
      <c r="Q15" s="73">
        <f>SUM(C15:P15)</f>
        <v>0</v>
      </c>
    </row>
    <row r="16" spans="1:17" s="18" customFormat="1" ht="18.75" customHeight="1">
      <c r="A16" s="194" t="s">
        <v>135</v>
      </c>
      <c r="B16" s="193"/>
      <c r="C16" s="195">
        <f>+C17+C18</f>
        <v>0</v>
      </c>
      <c r="D16" s="192"/>
      <c r="E16" s="195">
        <f>+E17+E18</f>
        <v>0</v>
      </c>
      <c r="F16" s="192"/>
      <c r="G16" s="195">
        <f>+G17+G18</f>
        <v>0</v>
      </c>
      <c r="H16" s="192"/>
      <c r="I16" s="195">
        <f>+I17+I18</f>
        <v>0</v>
      </c>
      <c r="J16" s="192"/>
      <c r="K16" s="195">
        <f>+K17+K18</f>
        <v>193</v>
      </c>
      <c r="L16" s="192"/>
      <c r="M16" s="195">
        <v>0</v>
      </c>
      <c r="N16" s="192"/>
      <c r="O16" s="195">
        <f>+O17+O18</f>
        <v>25303</v>
      </c>
      <c r="P16" s="192"/>
      <c r="Q16" s="195">
        <f>SUM(C16:P16)</f>
        <v>25496</v>
      </c>
    </row>
    <row r="17" spans="1:17" s="18" customFormat="1" ht="15.75" customHeight="1">
      <c r="A17" s="191" t="s">
        <v>133</v>
      </c>
      <c r="B17" s="20"/>
      <c r="C17" s="179">
        <v>0</v>
      </c>
      <c r="D17" s="179"/>
      <c r="E17" s="179">
        <v>0</v>
      </c>
      <c r="F17" s="179"/>
      <c r="G17" s="179">
        <v>0</v>
      </c>
      <c r="H17" s="179"/>
      <c r="I17" s="179">
        <v>0</v>
      </c>
      <c r="J17" s="179"/>
      <c r="K17" s="179">
        <v>0</v>
      </c>
      <c r="L17" s="179"/>
      <c r="M17" s="179">
        <v>0</v>
      </c>
      <c r="N17" s="179"/>
      <c r="O17" s="179">
        <v>25354</v>
      </c>
      <c r="P17" s="179"/>
      <c r="Q17" s="179">
        <f>SUM(C17:P17)</f>
        <v>25354</v>
      </c>
    </row>
    <row r="18" spans="1:17" s="18" customFormat="1" ht="30" customHeight="1">
      <c r="A18" s="191" t="s">
        <v>134</v>
      </c>
      <c r="B18" s="20"/>
      <c r="C18" s="179">
        <v>0</v>
      </c>
      <c r="D18" s="179"/>
      <c r="E18" s="179">
        <v>0</v>
      </c>
      <c r="F18" s="179"/>
      <c r="G18" s="179">
        <v>0</v>
      </c>
      <c r="H18" s="179"/>
      <c r="I18" s="179">
        <v>0</v>
      </c>
      <c r="J18" s="179"/>
      <c r="K18" s="179">
        <v>193</v>
      </c>
      <c r="L18" s="179"/>
      <c r="M18" s="179">
        <v>0</v>
      </c>
      <c r="N18" s="179"/>
      <c r="O18" s="179">
        <v>-51</v>
      </c>
      <c r="P18" s="179"/>
      <c r="Q18" s="179">
        <f>SUM(C18:P18)</f>
        <v>142</v>
      </c>
    </row>
    <row r="19" spans="1:17" s="18" customFormat="1" ht="16.5" customHeight="1">
      <c r="A19" s="52" t="s">
        <v>118</v>
      </c>
      <c r="B19" s="20"/>
      <c r="C19" s="73">
        <v>0</v>
      </c>
      <c r="D19" s="73"/>
      <c r="E19" s="73">
        <v>0</v>
      </c>
      <c r="F19" s="73"/>
      <c r="G19" s="73">
        <v>0</v>
      </c>
      <c r="H19" s="73"/>
      <c r="I19" s="73">
        <v>-492</v>
      </c>
      <c r="J19" s="73"/>
      <c r="K19" s="73">
        <v>0</v>
      </c>
      <c r="L19" s="73"/>
      <c r="M19" s="73">
        <v>0</v>
      </c>
      <c r="N19" s="73"/>
      <c r="O19" s="73">
        <f>-I19</f>
        <v>492</v>
      </c>
      <c r="P19" s="73"/>
      <c r="Q19" s="73">
        <f>I19+O19</f>
        <v>0</v>
      </c>
    </row>
    <row r="20" spans="1:19" s="18" customFormat="1" ht="18.75" customHeight="1" thickBot="1">
      <c r="A20" s="54" t="s">
        <v>155</v>
      </c>
      <c r="B20" s="74">
        <v>25</v>
      </c>
      <c r="C20" s="178">
        <f>C9+C11</f>
        <v>134798</v>
      </c>
      <c r="D20" s="48"/>
      <c r="E20" s="178">
        <f>E9+E12+E11</f>
        <v>-17597</v>
      </c>
      <c r="F20" s="229"/>
      <c r="G20" s="178">
        <f>G9+G11+G14</f>
        <v>45256</v>
      </c>
      <c r="H20" s="180"/>
      <c r="I20" s="178">
        <f>I9+I19+I11+I14</f>
        <v>22286</v>
      </c>
      <c r="J20" s="180"/>
      <c r="K20" s="178">
        <f>K9+K16</f>
        <v>1290</v>
      </c>
      <c r="L20" s="180"/>
      <c r="M20" s="178">
        <f>M9+M14</f>
        <v>215395</v>
      </c>
      <c r="N20" s="180"/>
      <c r="O20" s="178">
        <f>O9+O14+O16+O19+O11</f>
        <v>30198</v>
      </c>
      <c r="P20" s="180"/>
      <c r="Q20" s="178">
        <f>Q9+Q12+Q14+Q16</f>
        <v>431626</v>
      </c>
      <c r="R20" s="170"/>
      <c r="S20" s="170"/>
    </row>
    <row r="21" spans="1:17" s="18" customFormat="1" ht="12" customHeight="1" thickTop="1">
      <c r="A21" s="54"/>
      <c r="B21" s="20"/>
      <c r="C21" s="48"/>
      <c r="D21" s="48"/>
      <c r="E21" s="16"/>
      <c r="F21" s="16"/>
      <c r="Q21" s="170"/>
    </row>
    <row r="22" spans="1:17" s="18" customFormat="1" ht="19.5" customHeight="1">
      <c r="A22" s="165" t="s">
        <v>149</v>
      </c>
      <c r="B22" s="20"/>
      <c r="C22" s="48"/>
      <c r="D22" s="48"/>
      <c r="E22" s="73">
        <v>-6</v>
      </c>
      <c r="F22" s="16"/>
      <c r="Q22" s="73">
        <f>SUM(C22:P22)</f>
        <v>-6</v>
      </c>
    </row>
    <row r="23" spans="1:17" s="18" customFormat="1" ht="19.5" customHeight="1">
      <c r="A23" s="165" t="s">
        <v>182</v>
      </c>
      <c r="B23" s="20"/>
      <c r="C23" s="48"/>
      <c r="D23" s="48"/>
      <c r="E23" s="73">
        <v>1</v>
      </c>
      <c r="F23" s="16"/>
      <c r="Q23" s="73">
        <f>SUM(C23:P23)</f>
        <v>1</v>
      </c>
    </row>
    <row r="24" spans="1:17" s="18" customFormat="1" ht="8.25" customHeight="1">
      <c r="A24" s="165"/>
      <c r="B24" s="20"/>
      <c r="C24" s="48"/>
      <c r="D24" s="48"/>
      <c r="E24" s="73"/>
      <c r="F24" s="16"/>
      <c r="Q24" s="73"/>
    </row>
    <row r="25" spans="1:17" s="18" customFormat="1" ht="19.5" customHeight="1">
      <c r="A25" s="71" t="s">
        <v>68</v>
      </c>
      <c r="B25" s="20"/>
      <c r="C25" s="72">
        <v>0</v>
      </c>
      <c r="D25" s="73"/>
      <c r="E25" s="72">
        <v>0</v>
      </c>
      <c r="F25" s="73"/>
      <c r="G25" s="72">
        <f>G26+G27</f>
        <v>2585</v>
      </c>
      <c r="H25" s="73"/>
      <c r="I25" s="72">
        <v>0</v>
      </c>
      <c r="J25" s="73"/>
      <c r="K25" s="72">
        <v>0</v>
      </c>
      <c r="L25" s="73"/>
      <c r="M25" s="72">
        <f>M26+M27</f>
        <v>14191</v>
      </c>
      <c r="N25" s="73"/>
      <c r="O25" s="72">
        <f>O26+O27</f>
        <v>-25846</v>
      </c>
      <c r="P25" s="73"/>
      <c r="Q25" s="72">
        <f>G25+M25+O25</f>
        <v>-9070</v>
      </c>
    </row>
    <row r="26" spans="1:17" s="18" customFormat="1" ht="19.5" customHeight="1">
      <c r="A26" s="102" t="s">
        <v>106</v>
      </c>
      <c r="B26" s="103"/>
      <c r="C26" s="179">
        <v>0</v>
      </c>
      <c r="D26" s="179"/>
      <c r="E26" s="179">
        <v>0</v>
      </c>
      <c r="F26" s="179"/>
      <c r="G26" s="179">
        <v>2585</v>
      </c>
      <c r="H26" s="179"/>
      <c r="I26" s="179">
        <v>0</v>
      </c>
      <c r="J26" s="179"/>
      <c r="K26" s="179">
        <v>0</v>
      </c>
      <c r="L26" s="179"/>
      <c r="M26" s="179">
        <v>14191</v>
      </c>
      <c r="N26" s="179"/>
      <c r="O26" s="179">
        <f>-G26-M26</f>
        <v>-16776</v>
      </c>
      <c r="P26" s="179"/>
      <c r="Q26" s="73">
        <f>SUM(C26:P26)</f>
        <v>0</v>
      </c>
    </row>
    <row r="27" spans="1:17" s="18" customFormat="1" ht="19.5" customHeight="1">
      <c r="A27" s="102" t="s">
        <v>179</v>
      </c>
      <c r="B27" s="20"/>
      <c r="C27" s="179">
        <v>0</v>
      </c>
      <c r="D27" s="179"/>
      <c r="E27" s="179">
        <v>0</v>
      </c>
      <c r="F27" s="16"/>
      <c r="G27" s="179">
        <v>0</v>
      </c>
      <c r="H27" s="179"/>
      <c r="I27" s="179">
        <v>0</v>
      </c>
      <c r="K27" s="179">
        <v>0</v>
      </c>
      <c r="M27" s="179">
        <v>0</v>
      </c>
      <c r="O27" s="179">
        <v>-9070</v>
      </c>
      <c r="Q27" s="73">
        <f>SUM(C27:P27)</f>
        <v>-9070</v>
      </c>
    </row>
    <row r="28" spans="1:17" s="18" customFormat="1" ht="16.5" customHeight="1">
      <c r="A28" s="194" t="s">
        <v>135</v>
      </c>
      <c r="B28" s="20"/>
      <c r="C28" s="255"/>
      <c r="D28" s="48"/>
      <c r="E28" s="256"/>
      <c r="F28" s="16"/>
      <c r="G28" s="257"/>
      <c r="I28" s="257"/>
      <c r="K28" s="257"/>
      <c r="M28" s="257"/>
      <c r="O28" s="258">
        <f>O29+O30</f>
        <v>33758</v>
      </c>
      <c r="Q28" s="195">
        <f>Q29+Q30+Q31</f>
        <v>33792</v>
      </c>
    </row>
    <row r="29" spans="1:17" s="18" customFormat="1" ht="20.25" customHeight="1">
      <c r="A29" s="191" t="s">
        <v>133</v>
      </c>
      <c r="B29" s="20"/>
      <c r="C29" s="48"/>
      <c r="D29" s="48"/>
      <c r="E29" s="16"/>
      <c r="F29" s="16"/>
      <c r="O29" s="179">
        <f>'IS'!C26</f>
        <v>33758</v>
      </c>
      <c r="Q29" s="179">
        <f>SUM(C29:P29)</f>
        <v>33758</v>
      </c>
    </row>
    <row r="30" spans="1:17" s="18" customFormat="1" ht="30.75" customHeight="1">
      <c r="A30" s="191" t="s">
        <v>134</v>
      </c>
      <c r="B30" s="20"/>
      <c r="C30" s="48"/>
      <c r="D30" s="48"/>
      <c r="E30" s="16"/>
      <c r="F30" s="16"/>
      <c r="K30" s="73">
        <f>'IS'!C33</f>
        <v>34</v>
      </c>
      <c r="Q30" s="179">
        <f>SUM(C30:P30)</f>
        <v>34</v>
      </c>
    </row>
    <row r="31" spans="1:17" s="18" customFormat="1" ht="18.75" customHeight="1">
      <c r="A31" s="52" t="s">
        <v>118</v>
      </c>
      <c r="B31" s="20"/>
      <c r="C31" s="48"/>
      <c r="D31" s="48"/>
      <c r="E31" s="16"/>
      <c r="F31" s="16"/>
      <c r="I31" s="73">
        <v>-209</v>
      </c>
      <c r="O31" s="170">
        <f>-I31</f>
        <v>209</v>
      </c>
      <c r="Q31" s="73">
        <f>I31+O31</f>
        <v>0</v>
      </c>
    </row>
    <row r="32" spans="1:17" s="18" customFormat="1" ht="22.5" customHeight="1" thickBot="1">
      <c r="A32" s="54" t="s">
        <v>178</v>
      </c>
      <c r="B32" s="254">
        <v>25</v>
      </c>
      <c r="C32" s="250">
        <f>C20</f>
        <v>134798</v>
      </c>
      <c r="D32" s="251"/>
      <c r="E32" s="178">
        <f>E20+E22+E23</f>
        <v>-17602</v>
      </c>
      <c r="F32" s="252"/>
      <c r="G32" s="253">
        <f>G20+G25</f>
        <v>47841</v>
      </c>
      <c r="H32" s="180"/>
      <c r="I32" s="253">
        <f>I20+I31</f>
        <v>22077</v>
      </c>
      <c r="J32" s="180"/>
      <c r="K32" s="253">
        <f>K20+K30</f>
        <v>1324</v>
      </c>
      <c r="L32" s="180"/>
      <c r="M32" s="253">
        <f>M20+M25</f>
        <v>229586</v>
      </c>
      <c r="N32" s="180"/>
      <c r="O32" s="253">
        <f>O20+O25+O28+O31</f>
        <v>38319</v>
      </c>
      <c r="P32" s="180"/>
      <c r="Q32" s="253">
        <f>Q20+Q22+Q28+Q25+Q23</f>
        <v>456343</v>
      </c>
    </row>
    <row r="33" spans="1:17" s="18" customFormat="1" ht="12" customHeight="1" thickTop="1">
      <c r="A33" s="54"/>
      <c r="B33" s="20"/>
      <c r="C33" s="48"/>
      <c r="D33" s="48"/>
      <c r="E33" s="16"/>
      <c r="F33" s="16"/>
      <c r="Q33" s="170"/>
    </row>
    <row r="34" spans="1:17" s="18" customFormat="1" ht="16.5" customHeight="1">
      <c r="A34" s="54"/>
      <c r="B34" s="20"/>
      <c r="C34" s="48"/>
      <c r="D34" s="48"/>
      <c r="E34" s="16"/>
      <c r="F34" s="16"/>
      <c r="O34" s="170"/>
      <c r="Q34" s="170"/>
    </row>
    <row r="35" spans="1:17" s="12" customFormat="1" ht="15">
      <c r="A35" s="138" t="str">
        <f>'IS'!A42</f>
        <v>Приложенията на страници от 5 до 88 са неразделна част от финансовия отчет.</v>
      </c>
      <c r="B35" s="69"/>
      <c r="G35" s="174"/>
      <c r="I35" s="174"/>
      <c r="K35" s="174"/>
      <c r="M35" s="174"/>
      <c r="O35" s="174"/>
      <c r="Q35" s="199"/>
    </row>
    <row r="36" spans="1:15" s="12" customFormat="1" ht="15">
      <c r="A36" s="138"/>
      <c r="B36" s="69"/>
      <c r="O36" s="174"/>
    </row>
    <row r="37" spans="1:17" s="236" customFormat="1" ht="15">
      <c r="A37" s="17" t="s">
        <v>70</v>
      </c>
      <c r="B37" s="235" t="s">
        <v>145</v>
      </c>
      <c r="G37" s="235" t="s">
        <v>146</v>
      </c>
      <c r="P37" s="235"/>
      <c r="Q37" s="235"/>
    </row>
    <row r="38" spans="1:17" s="236" customFormat="1" ht="9" customHeight="1">
      <c r="A38" s="17"/>
      <c r="B38" s="235"/>
      <c r="G38" s="235"/>
      <c r="P38" s="235"/>
      <c r="Q38" s="235"/>
    </row>
    <row r="39" spans="1:17" s="236" customFormat="1" ht="15">
      <c r="A39" s="218" t="s">
        <v>71</v>
      </c>
      <c r="C39" s="237" t="s">
        <v>96</v>
      </c>
      <c r="H39" s="237"/>
      <c r="I39" s="235" t="s">
        <v>60</v>
      </c>
      <c r="L39" s="237"/>
      <c r="P39" s="235"/>
      <c r="Q39" s="235"/>
    </row>
    <row r="40" spans="1:2" ht="15">
      <c r="A40" s="10"/>
      <c r="B40" s="10"/>
    </row>
    <row r="41" spans="1:2" ht="15">
      <c r="A41" s="9"/>
      <c r="B41" s="9"/>
    </row>
    <row r="50" spans="1:2" ht="15">
      <c r="A50" s="44"/>
      <c r="B50" s="44"/>
    </row>
  </sheetData>
  <sheetProtection/>
  <mergeCells count="11">
    <mergeCell ref="A2:Q2"/>
    <mergeCell ref="Q5:Q6"/>
    <mergeCell ref="C5:C6"/>
    <mergeCell ref="E5:E6"/>
    <mergeCell ref="M5:M6"/>
    <mergeCell ref="O5:O6"/>
    <mergeCell ref="K5:K6"/>
    <mergeCell ref="A10:B10"/>
    <mergeCell ref="G5:G6"/>
    <mergeCell ref="I5:I6"/>
    <mergeCell ref="A5:B6"/>
  </mergeCells>
  <printOptions/>
  <pageMargins left="0.5511811023622047" right="0.15748031496062992" top="0.35433070866141736" bottom="0.2362204724409449" header="0.5511811023622047" footer="0.35433070866141736"/>
  <pageSetup blackAndWhite="1" firstPageNumber="4" useFirstPageNumber="1" horizontalDpi="600" verticalDpi="600" orientation="landscape" paperSize="9" scale="72" r:id="rId1"/>
  <headerFooter alignWithMargins="0">
    <oddFooter>&amp;R4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Ernst &amp; Young AFA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Krasimir Demerdjiev</dc:creator>
  <cp:keywords/>
  <dc:description/>
  <cp:lastModifiedBy>JPetkova</cp:lastModifiedBy>
  <cp:lastPrinted>2016-07-19T12:29:30Z</cp:lastPrinted>
  <dcterms:created xsi:type="dcterms:W3CDTF">2003-02-07T14:36:34Z</dcterms:created>
  <dcterms:modified xsi:type="dcterms:W3CDTF">2016-07-19T12:29:35Z</dcterms:modified>
  <cp:category/>
  <cp:version/>
  <cp:contentType/>
  <cp:contentStatus/>
</cp:coreProperties>
</file>