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9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<sst xmlns="http://schemas.openxmlformats.org/spreadsheetml/2006/main" count="1054" uniqueCount="869">
  <si>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</si>
  <si>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</si>
  <si>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</si>
  <si>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</si>
  <si>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</si>
  <si>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</si>
  <si>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</si>
  <si>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</si>
  <si>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</si>
  <si>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</si>
  <si>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</si>
  <si>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</si>
  <si>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</si>
  <si>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</si>
  <si>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</si>
  <si>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</si>
  <si>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</si>
  <si>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</si>
  <si>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</si>
  <si>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</si>
  <si>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</si>
  <si>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</si>
  <si>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</si>
  <si>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</si>
  <si>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</si>
  <si>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</si>
  <si>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</si>
  <si>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</si>
  <si>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</si>
  <si>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</si>
  <si>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</si>
  <si>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</si>
  <si>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</si>
  <si>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</si>
  <si>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</si>
  <si>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</si>
  <si>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</si>
  <si>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</si>
  <si>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</si>
  <si>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</si>
  <si>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</si>
  <si>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</si>
  <si>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</si>
  <si>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</si>
  <si>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</si>
  <si>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</si>
  <si>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</si>
  <si>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</si>
  <si>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</si>
  <si>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</si>
  <si>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</si>
  <si>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</si>
  <si>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</si>
  <si>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</si>
  <si>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</si>
  <si>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</si>
  <si>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</si>
  <si>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</si>
  <si>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</si>
  <si>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</si>
  <si>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</si>
  <si>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</si>
  <si>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</si>
  <si>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</si>
  <si>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</si>
  <si>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</si>
  <si>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</si>
  <si>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</si>
  <si>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</si>
  <si>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</si>
  <si>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</si>
  <si>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</si>
  <si>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</si>
  <si>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</si>
  <si>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</si>
  <si>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</si>
  <si>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</si>
  <si>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</si>
  <si>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</si>
  <si>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</si>
  <si>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</si>
  <si>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</si>
  <si>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</si>
  <si>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</si>
  <si>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</si>
  <si>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</si>
  <si>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</si>
  <si>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</si>
  <si>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</si>
  <si>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</si>
  <si>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</si>
  <si>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</si>
  <si>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</si>
  <si>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</si>
  <si>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</si>
  <si>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</si>
  <si>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</si>
  <si>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</si>
  <si>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</si>
  <si>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</si>
  <si>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</si>
  <si>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</si>
  <si>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</si>
  <si>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</si>
  <si>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</si>
  <si>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</si>
  <si>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</si>
  <si>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</si>
  <si>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</si>
  <si>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</si>
  <si>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</si>
  <si>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</si>
  <si>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</si>
  <si>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</si>
  <si>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</si>
  <si>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</si>
  <si>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</si>
  <si>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</si>
  <si>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</si>
  <si>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</si>
  <si>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</si>
  <si>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</si>
  <si>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</si>
  <si>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</si>
  <si>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</si>
  <si>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</si>
  <si>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</si>
  <si>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</si>
  <si>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</si>
  <si>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</si>
  <si>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</si>
  <si>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</si>
  <si>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</si>
  <si>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</si>
  <si>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</si>
  <si>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</si>
  <si>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</si>
  <si>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</si>
  <si>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</si>
  <si>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</si>
  <si>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</si>
  <si>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</si>
  <si>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</si>
  <si>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</si>
  <si>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</si>
  <si>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</si>
  <si>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</si>
  <si>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</si>
  <si>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</si>
  <si>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</si>
  <si>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</si>
  <si>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</si>
  <si>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</si>
  <si>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</si>
  <si>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</si>
  <si>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</si>
  <si>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</si>
  <si>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</si>
  <si>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</si>
  <si>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</si>
  <si>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</si>
  <si>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</si>
  <si>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</si>
  <si>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</si>
  <si>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</si>
  <si>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</si>
  <si>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</si>
  <si>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</si>
  <si>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</si>
  <si>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</si>
  <si>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</si>
  <si>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</si>
  <si>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</si>
  <si>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</si>
  <si>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</si>
  <si>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</si>
  <si>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</si>
  <si>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</si>
  <si>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</si>
  <si>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</si>
  <si>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</si>
  <si>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</si>
  <si>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</si>
  <si>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</si>
  <si>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</si>
  <si>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</si>
  <si>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</si>
  <si>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</si>
  <si>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</si>
  <si>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</si>
  <si>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</si>
  <si>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</si>
  <si>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</si>
  <si>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</si>
  <si>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</si>
  <si>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</si>
  <si>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</si>
  <si>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</si>
  <si>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</si>
  <si>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</si>
  <si>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</si>
  <si>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</si>
  <si>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</si>
  <si>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</si>
  <si>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</si>
  <si>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</si>
  <si>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</si>
  <si>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</si>
  <si>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</si>
  <si>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</si>
  <si>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</si>
  <si>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</si>
  <si>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</si>
  <si>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</si>
  <si>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</si>
  <si>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</si>
  <si>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</si>
  <si>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</si>
  <si>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</si>
  <si>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</si>
  <si>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</si>
  <si>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</si>
  <si>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</si>
  <si>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</si>
  <si>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</si>
  <si>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</si>
  <si>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</si>
  <si>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</si>
  <si>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</si>
  <si>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</si>
  <si>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</si>
  <si>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</si>
  <si>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</si>
  <si>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</si>
  <si>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</si>
  <si>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</si>
  <si>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</si>
  <si>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</si>
  <si>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</si>
  <si>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</si>
  <si>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</si>
  <si>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</si>
  <si>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</si>
  <si>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</si>
  <si>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</si>
  <si>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</si>
  <si>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</si>
  <si>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</si>
  <si>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</si>
  <si>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</si>
  <si>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</si>
  <si>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</si>
  <si>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</si>
  <si>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</si>
  <si>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</si>
  <si>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</si>
  <si>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</si>
  <si>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</si>
  <si>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</si>
  <si>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</si>
  <si>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</si>
  <si>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</si>
  <si>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</si>
  <si>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</si>
  <si>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</si>
  <si>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</si>
  <si>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</si>
  <si>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</si>
  <si>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</si>
  <si>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</si>
  <si>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</si>
  <si>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</si>
  <si>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</si>
  <si>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</si>
  <si>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</si>
  <si>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</si>
  <si>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</si>
  <si>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</si>
  <si>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</si>
  <si>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</si>
  <si>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</si>
  <si>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</si>
  <si>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</si>
  <si>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</si>
  <si>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</si>
  <si>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</si>
  <si>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</si>
  <si>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</si>
  <si>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</si>
  <si>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</si>
  <si>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</si>
  <si>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</si>
  <si>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</si>
  <si>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</si>
  <si>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</si>
  <si>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</si>
  <si>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</si>
  <si>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</si>
  <si>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</si>
  <si>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</si>
  <si>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</si>
  <si>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</si>
  <si>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</si>
  <si>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</si>
  <si>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</si>
  <si>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</si>
  <si>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</si>
  <si>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</si>
  <si>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</si>
  <si>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</si>
  <si>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</si>
  <si>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</si>
  <si>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</si>
  <si>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</si>
  <si>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</si>
  <si>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</si>
  <si>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</si>
  <si>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</si>
  <si>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</si>
  <si>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</si>
  <si>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</si>
  <si>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</si>
  <si>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</si>
  <si>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</si>
  <si>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</si>
  <si>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</si>
  <si>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</si>
  <si>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</si>
  <si>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</si>
  <si>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</si>
  <si>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</si>
  <si>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</si>
  <si>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</si>
  <si>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</si>
  <si>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</si>
  <si>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</si>
  <si>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</si>
  <si>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</si>
  <si>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</si>
  <si>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</si>
  <si>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</si>
  <si>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</si>
  <si>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</si>
  <si>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</si>
  <si>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</si>
  <si>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</si>
  <si>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</si>
  <si>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</si>
  <si>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</si>
  <si>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</si>
  <si>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</si>
  <si>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</si>
  <si>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</si>
  <si>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</si>
  <si>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</si>
  <si>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</si>
  <si>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</si>
  <si>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</si>
  <si>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</si>
  <si>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</si>
  <si>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</si>
  <si>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</si>
  <si>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</si>
  <si>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</si>
  <si>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</si>
  <si>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</si>
  <si>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</si>
  <si>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</si>
  <si>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</si>
  <si>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</si>
  <si>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</si>
  <si>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</si>
  <si>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</si>
  <si>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</si>
  <si>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</si>
  <si>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</si>
  <si>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</si>
  <si>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</si>
  <si>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</si>
  <si>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</si>
  <si>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</si>
  <si>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</si>
  <si>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</si>
  <si>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</si>
  <si>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</si>
  <si>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</si>
  <si>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</si>
  <si>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</si>
  <si>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</si>
  <si>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</si>
  <si>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</si>
  <si>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</si>
  <si>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</si>
  <si>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</si>
  <si>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</si>
  <si>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</si>
  <si>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</si>
  <si>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</si>
  <si>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</si>
  <si>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</si>
  <si>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</si>
  <si>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</si>
  <si>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</si>
  <si>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</si>
  <si>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</si>
  <si>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</si>
  <si>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</si>
  <si>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</si>
  <si>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</si>
  <si>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</si>
  <si>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</si>
  <si>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</si>
  <si>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</si>
  <si>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</si>
  <si>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</si>
  <si>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</si>
  <si>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</si>
  <si>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</si>
  <si>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</si>
  <si>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</si>
  <si>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</si>
  <si>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</si>
  <si>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</si>
  <si>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</si>
  <si>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</si>
  <si>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</si>
  <si>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</si>
  <si>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</si>
  <si>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</si>
  <si>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</si>
  <si>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</si>
  <si>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</si>
  <si>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</si>
  <si>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</si>
  <si>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</si>
  <si>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</si>
  <si>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</si>
  <si>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</si>
  <si>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</si>
  <si>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</si>
  <si>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</si>
  <si>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</si>
  <si>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</si>
  <si>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</si>
  <si>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</si>
  <si>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</si>
  <si>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</si>
  <si>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</si>
  <si>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</si>
  <si>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</si>
  <si>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</si>
  <si>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</si>
  <si>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</si>
  <si>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</si>
  <si>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</si>
  <si>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</si>
  <si>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</si>
  <si>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</si>
  <si>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</si>
  <si>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</si>
  <si>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</si>
  <si>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</si>
  <si>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</si>
  <si>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</si>
  <si>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</si>
  <si>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</si>
  <si>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</si>
  <si>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</si>
  <si>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</si>
  <si>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</si>
  <si>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</si>
  <si>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</si>
  <si>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</si>
  <si>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</si>
  <si>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</si>
  <si>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</si>
  <si>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</si>
  <si>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</si>
  <si>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</si>
  <si>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</si>
  <si>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</si>
  <si>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</si>
  <si>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</si>
  <si>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</si>
  <si>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</si>
  <si>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</si>
  <si>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</si>
  <si>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</si>
  <si>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</si>
  <si>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</si>
  <si>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</si>
  <si>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</si>
  <si>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</si>
  <si>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</si>
  <si>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</si>
  <si>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</si>
  <si>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</si>
  <si>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</si>
  <si>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</si>
  <si>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</si>
  <si>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</si>
  <si>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</si>
  <si>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</si>
  <si>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</si>
  <si>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</si>
  <si>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</si>
  <si>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</si>
  <si>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</si>
  <si>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</si>
  <si>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</si>
  <si>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</si>
  <si>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</si>
  <si>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</si>
  <si>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</si>
  <si>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</si>
  <si>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</si>
  <si>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</si>
  <si>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</si>
  <si>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</si>
  <si>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</si>
  <si>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</si>
  <si>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</si>
  <si>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</si>
  <si>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</si>
  <si>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</si>
  <si>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</si>
  <si>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</si>
  <si>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</si>
  <si>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</si>
  <si>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</si>
  <si>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</si>
  <si>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</si>
  <si>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</si>
  <si>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</si>
  <si>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</si>
  <si>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</si>
  <si>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</si>
  <si>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</si>
  <si>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</si>
  <si>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</si>
  <si>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</si>
  <si>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</si>
  <si>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</si>
  <si>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</si>
  <si>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</si>
  <si>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</si>
  <si>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</si>
  <si>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</si>
  <si>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</si>
  <si>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</si>
  <si>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</si>
  <si>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</si>
  <si>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</si>
  <si>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</si>
  <si>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</si>
  <si>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</si>
  <si>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</si>
  <si>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</si>
  <si>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</si>
  <si>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</si>
  <si>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</si>
  <si>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</si>
  <si>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</si>
  <si>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</si>
  <si>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</si>
  <si>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</si>
  <si>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</si>
  <si>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</si>
  <si>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</si>
  <si>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</si>
  <si>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</si>
  <si>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</si>
  <si>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</si>
  <si>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</si>
  <si>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</si>
  <si>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</si>
  <si>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</si>
  <si>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</si>
  <si>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</si>
  <si>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</si>
  <si>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</si>
  <si>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</si>
  <si>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</si>
  <si>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</si>
  <si>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</si>
  <si>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</si>
  <si>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</si>
  <si>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</si>
  <si>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</si>
  <si>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</si>
  <si>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</si>
  <si>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</si>
  <si>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</si>
  <si>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</si>
  <si>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</si>
  <si>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</si>
  <si>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</si>
  <si>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</si>
  <si>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</si>
  <si>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</si>
  <si>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</si>
  <si>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</si>
  <si>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</si>
  <si>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</si>
  <si>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</si>
  <si>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</si>
  <si>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</si>
  <si>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</si>
  <si>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</si>
  <si>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</si>
  <si>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</si>
  <si>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</si>
  <si>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</si>
  <si>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</si>
  <si>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</si>
  <si>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</si>
  <si>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</si>
  <si>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</si>
  <si>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</si>
  <si>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</si>
  <si>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</si>
  <si>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</si>
  <si>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</si>
  <si>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</si>
  <si>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</si>
  <si>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</si>
  <si>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</si>
  <si>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</si>
  <si>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</si>
  <si>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</si>
  <si>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</si>
  <si>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</si>
  <si>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</si>
  <si>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</si>
  <si>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</si>
  <si>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</si>
  <si>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</si>
  <si>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</si>
  <si>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</si>
  <si>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</si>
  <si>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</si>
  <si>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</si>
  <si>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</si>
  <si>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</si>
  <si>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</si>
  <si>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</si>
  <si>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</si>
  <si>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</si>
  <si>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</si>
  <si>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</si>
  <si>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</si>
  <si>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</si>
  <si>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</si>
  <si>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</si>
  <si>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</si>
  <si>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</si>
  <si>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</si>
  <si>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</si>
  <si>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</si>
  <si>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</si>
  <si>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</si>
  <si>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</si>
  <si>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</si>
  <si>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</si>
  <si>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</si>
  <si>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</si>
  <si>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</si>
  <si>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</si>
  <si>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</si>
  <si>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</si>
  <si>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</si>
  <si>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</si>
  <si>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</si>
  <si>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</si>
  <si>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</si>
  <si>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</si>
  <si>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</si>
  <si>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</si>
  <si>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</si>
  <si>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</si>
  <si>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</si>
  <si>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</si>
  <si>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</si>
  <si>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</si>
  <si>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</si>
  <si>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</si>
  <si>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</si>
  <si>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</si>
  <si>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</si>
  <si>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</si>
  <si>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</si>
  <si>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</si>
  <si>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</si>
  <si>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</si>
  <si>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</si>
  <si>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</si>
  <si>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</si>
  <si>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</si>
  <si>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</si>
  <si>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</si>
  <si>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</si>
  <si>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</si>
  <si>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</si>
  <si>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</si>
  <si>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</si>
  <si>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</si>
  <si>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</si>
  <si>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</si>
  <si>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</si>
  <si>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</si>
  <si>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</si>
  <si>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</si>
  <si>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</si>
  <si>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</si>
  <si>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</si>
  <si>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</si>
  <si>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</si>
  <si>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</si>
  <si>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</si>
  <si>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</si>
  <si>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</si>
  <si>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</si>
  <si>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</si>
  <si>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</si>
  <si>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</si>
  <si>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</si>
  <si>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</si>
  <si>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</si>
  <si>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</si>
  <si>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</si>
  <si>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</si>
  <si>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</si>
  <si>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</si>
  <si>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</si>
  <si>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</si>
  <si>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</si>
  <si>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</si>
  <si>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</si>
  <si>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</si>
  <si>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</si>
  <si>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</si>
  <si>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</si>
  <si>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</si>
  <si>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</si>
  <si>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</si>
  <si>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</si>
  <si>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</si>
  <si>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</si>
  <si>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</si>
  <si>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</si>
  <si>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</si>
  <si>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</si>
  <si>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</si>
  <si>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</si>
  <si>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</si>
  <si>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</si>
  <si>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</si>
  <si>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</si>
  <si>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</si>
  <si>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</si>
  <si>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</si>
  <si>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</si>
  <si>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</si>
  <si>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</si>
  <si>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</si>
  <si>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</si>
  <si>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</si>
  <si>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</si>
  <si>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</si>
  <si>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</si>
  <si>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</si>
  <si>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</si>
  <si>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</si>
  <si>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</si>
  <si>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</si>
  <si>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</si>
  <si>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</si>
  <si>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</si>
  <si>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</si>
  <si>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</si>
  <si>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</si>
  <si>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</si>
  <si>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</si>
  <si>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</si>
  <si>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</si>
  <si>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</si>
  <si>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</si>
  <si>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</si>
  <si>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</si>
  <si>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</si>
  <si>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</si>
  <si>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</si>
  <si>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</si>
  <si>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</si>
  <si>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</si>
  <si>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</si>
  <si>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</si>
  <si>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</si>
  <si>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</si>
  <si>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</si>
  <si>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</si>
  <si>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</si>
  <si>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</si>
  <si>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</si>
  <si>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</si>
  <si>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</si>
  <si>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</si>
  <si>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</si>
  <si>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</si>
  <si>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</si>
  <si>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</si>
  <si>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</si>
  <si>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</si>
  <si>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</si>
  <si>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</si>
  <si>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</si>
  <si>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</si>
  <si>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</si>
  <si>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</si>
  <si>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</si>
  <si>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</si>
  <si>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</si>
  <si>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</si>
  <si>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</si>
  <si>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</si>
  <si>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</si>
  <si>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</si>
  <si>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</si>
  <si>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</si>
  <si>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</si>
  <si>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</si>
  <si>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</si>
  <si>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</si>
  <si>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</si>
  <si>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</si>
  <si>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</si>
  <si>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</si>
  <si>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</si>
  <si>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</si>
  <si>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</si>
  <si>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</si>
  <si>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</si>
  <si>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</si>
  <si>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</si>
  <si>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</si>
  <si>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</si>
  <si>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</si>
  <si>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</si>
  <si>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</si>
  <si>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</si>
  <si>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</si>
  <si>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</si>
  <si>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</si>
  <si>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</si>
  <si>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</si>
  <si>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</si>
  <si>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</si>
  <si>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</si>
  <si>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</si>
  <si>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</si>
  <si>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</si>
  <si>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</si>
  <si>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</si>
  <si>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</si>
  <si>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</si>
  <si>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</si>
  <si>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</si>
  <si>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</si>
  <si>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01.01.2012 - 30.09.2012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</si>
</sst>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3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6764</v>
      </c>
      <c r="D11" s="205">
        <v>6764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1</v>
      </c>
      <c r="D13" s="205">
        <v>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6765</v>
      </c>
      <c r="D19" s="209">
        <f>SUM(D11:D18)</f>
        <v>6773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-180</v>
      </c>
      <c r="H27" s="208">
        <f>SUM(H28:H30)</f>
        <v>-32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-180</v>
      </c>
      <c r="H29" s="391">
        <v>-32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-25</v>
      </c>
      <c r="H32" s="391">
        <v>-148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-205</v>
      </c>
      <c r="H33" s="208">
        <f>H27+H31+H32</f>
        <v>-180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6784</v>
      </c>
      <c r="H36" s="208">
        <f>H25+H17+H33</f>
        <v>6809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6765</v>
      </c>
      <c r="D55" s="209">
        <f>D19+D20+D21+D27+D32+D45+D51+D53+D54</f>
        <v>6773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</v>
      </c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18</v>
      </c>
      <c r="D88" s="205">
        <v>36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19</v>
      </c>
      <c r="D91" s="209">
        <f>SUM(D87:D90)</f>
        <v>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20</v>
      </c>
      <c r="D93" s="209">
        <f>D64+D75+D84+D91+D92</f>
        <v>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6785</v>
      </c>
      <c r="D94" s="218">
        <f>D93+D55</f>
        <v>6810</v>
      </c>
      <c r="E94" s="558" t="s">
        <v>270</v>
      </c>
      <c r="F94" s="345" t="s">
        <v>271</v>
      </c>
      <c r="G94" s="219">
        <f>G36+G39+G55+G79</f>
        <v>6785</v>
      </c>
      <c r="H94" s="219">
        <f>H36+H39+H55+H79</f>
        <v>6810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C16" sqref="C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01.01.2012 - 30.09.2012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5</v>
      </c>
      <c r="D10" s="79">
        <v>5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8</v>
      </c>
      <c r="D11" s="79">
        <v>5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8</v>
      </c>
      <c r="D12" s="79">
        <v>5</v>
      </c>
      <c r="E12" s="366" t="s">
        <v>78</v>
      </c>
      <c r="F12" s="365" t="s">
        <v>296</v>
      </c>
      <c r="G12" s="87">
        <v>3</v>
      </c>
      <c r="H12" s="87"/>
    </row>
    <row r="13" spans="1:18" ht="12">
      <c r="A13" s="363" t="s">
        <v>297</v>
      </c>
      <c r="B13" s="364" t="s">
        <v>298</v>
      </c>
      <c r="C13" s="79">
        <v>2</v>
      </c>
      <c r="D13" s="79">
        <v>1</v>
      </c>
      <c r="E13" s="367" t="s">
        <v>51</v>
      </c>
      <c r="F13" s="368" t="s">
        <v>299</v>
      </c>
      <c r="G13" s="88">
        <f>SUM(G9:G12)</f>
        <v>3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154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5</v>
      </c>
      <c r="D16" s="80">
        <v>13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28</v>
      </c>
      <c r="D19" s="82">
        <f>SUM(D9:D15)+D16</f>
        <v>183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>
        <v>59</v>
      </c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59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28</v>
      </c>
      <c r="D28" s="83">
        <f>D26+D19</f>
        <v>183</v>
      </c>
      <c r="E28" s="174" t="s">
        <v>338</v>
      </c>
      <c r="F28" s="370" t="s">
        <v>339</v>
      </c>
      <c r="G28" s="88">
        <f>G13+G15+G24</f>
        <v>3</v>
      </c>
      <c r="H28" s="88">
        <f>H13+H15+H24</f>
        <v>59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25</v>
      </c>
      <c r="H30" s="90">
        <f>IF((D28-H28)&gt;0,D28-H28,0)</f>
        <v>124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28</v>
      </c>
      <c r="D33" s="82">
        <f>D28-D31+D32</f>
        <v>183</v>
      </c>
      <c r="E33" s="174" t="s">
        <v>352</v>
      </c>
      <c r="F33" s="370" t="s">
        <v>353</v>
      </c>
      <c r="G33" s="90">
        <f>G32-G31+G28</f>
        <v>3</v>
      </c>
      <c r="H33" s="90">
        <f>H32-H31+H28</f>
        <v>59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25</v>
      </c>
      <c r="H34" s="88">
        <f>IF((D33-H33)&gt;0,D33-H33,0)</f>
        <v>124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25</v>
      </c>
      <c r="H39" s="91">
        <f>IF(H34&gt;0,IF(D35+H34&lt;0,0,D35+H34),IF(D34-D35&lt;0,D35-D34,0))</f>
        <v>124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25</v>
      </c>
      <c r="H41" s="85">
        <f>IF(D39=0,IF(H39-H40&gt;0,H39-H40+D40,0),IF(D39-D40&lt;0,D40-D39+H40,0))</f>
        <v>124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28</v>
      </c>
      <c r="D42" s="86">
        <f>D33+D35+D39</f>
        <v>183</v>
      </c>
      <c r="E42" s="177" t="s">
        <v>379</v>
      </c>
      <c r="F42" s="178" t="s">
        <v>380</v>
      </c>
      <c r="G42" s="90">
        <f>G39+G33</f>
        <v>28</v>
      </c>
      <c r="H42" s="90">
        <f>H39+H33</f>
        <v>183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01.01.2012 - 30.09.2012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</v>
      </c>
      <c r="D10" s="92">
        <v>70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-7</v>
      </c>
      <c r="D11" s="92">
        <v>-13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-8</v>
      </c>
      <c r="D13" s="92">
        <v>-10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-4</v>
      </c>
      <c r="D14" s="92">
        <v>-19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/>
      <c r="D19" s="92">
        <v>-14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-18</v>
      </c>
      <c r="D20" s="93">
        <f>SUM(D10:D19)</f>
        <v>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-18</v>
      </c>
      <c r="D43" s="93">
        <f>D42+D32+D20</f>
        <v>14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19</v>
      </c>
      <c r="D44" s="184">
        <v>5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</v>
      </c>
      <c r="D45" s="93">
        <f>D44+D43</f>
        <v>19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19</v>
      </c>
      <c r="D46" s="94">
        <v>19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9">
      <selection activeCell="I28" sqref="I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01.01.2012 - 30.09.2012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-180</v>
      </c>
      <c r="K11" s="98"/>
      <c r="L11" s="424">
        <f>SUM(C11:K11)</f>
        <v>6809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-180</v>
      </c>
      <c r="K15" s="99">
        <f t="shared" si="2"/>
        <v>0</v>
      </c>
      <c r="L15" s="424">
        <f t="shared" si="1"/>
        <v>6809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-25</v>
      </c>
      <c r="K16" s="98"/>
      <c r="L16" s="424">
        <f t="shared" si="1"/>
        <v>-25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-205</v>
      </c>
      <c r="K29" s="97">
        <f t="shared" si="6"/>
        <v>0</v>
      </c>
      <c r="L29" s="424">
        <f t="shared" si="1"/>
        <v>6784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-205</v>
      </c>
      <c r="K32" s="97">
        <f t="shared" si="7"/>
        <v>0</v>
      </c>
      <c r="L32" s="424">
        <f t="shared" si="1"/>
        <v>6784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1" sqref="M1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01.01.2012 - 30.09.2012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6964</v>
      </c>
      <c r="E9" s="243"/>
      <c r="F9" s="243"/>
      <c r="G9" s="113">
        <f>D9+E9-F9</f>
        <v>6964</v>
      </c>
      <c r="H9" s="103"/>
      <c r="I9" s="103"/>
      <c r="J9" s="113">
        <f>G9+H9-I9</f>
        <v>6964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6964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43</v>
      </c>
      <c r="L11" s="103">
        <v>8</v>
      </c>
      <c r="M11" s="103"/>
      <c r="N11" s="113">
        <f t="shared" si="4"/>
        <v>51</v>
      </c>
      <c r="O11" s="103"/>
      <c r="P11" s="103"/>
      <c r="Q11" s="113">
        <f t="shared" si="0"/>
        <v>51</v>
      </c>
      <c r="R11" s="11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7016</v>
      </c>
      <c r="E17" s="248">
        <f>SUM(E9:E16)</f>
        <v>0</v>
      </c>
      <c r="F17" s="248">
        <f>SUM(F9:F16)</f>
        <v>0</v>
      </c>
      <c r="G17" s="113">
        <f t="shared" si="2"/>
        <v>7016</v>
      </c>
      <c r="H17" s="114">
        <f>SUM(H9:H16)</f>
        <v>0</v>
      </c>
      <c r="I17" s="114">
        <f>SUM(I9:I16)</f>
        <v>0</v>
      </c>
      <c r="J17" s="113">
        <f t="shared" si="3"/>
        <v>7016</v>
      </c>
      <c r="K17" s="114">
        <f>SUM(K9:K16)</f>
        <v>43</v>
      </c>
      <c r="L17" s="114">
        <f>SUM(L9:L16)</f>
        <v>8</v>
      </c>
      <c r="M17" s="114">
        <f>SUM(M9:M16)</f>
        <v>0</v>
      </c>
      <c r="N17" s="113">
        <f t="shared" si="4"/>
        <v>51</v>
      </c>
      <c r="O17" s="114">
        <f>SUM(O9:O16)</f>
        <v>0</v>
      </c>
      <c r="P17" s="114">
        <f>SUM(P9:P16)</f>
        <v>0</v>
      </c>
      <c r="Q17" s="113">
        <f t="shared" si="5"/>
        <v>51</v>
      </c>
      <c r="R17" s="113">
        <f t="shared" si="6"/>
        <v>6965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7016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7016</v>
      </c>
      <c r="H40" s="547">
        <f t="shared" si="13"/>
        <v>0</v>
      </c>
      <c r="I40" s="547">
        <f t="shared" si="13"/>
        <v>0</v>
      </c>
      <c r="J40" s="547">
        <f t="shared" si="13"/>
        <v>7016</v>
      </c>
      <c r="K40" s="547">
        <f t="shared" si="13"/>
        <v>43</v>
      </c>
      <c r="L40" s="547">
        <f t="shared" si="13"/>
        <v>8</v>
      </c>
      <c r="M40" s="547">
        <f t="shared" si="13"/>
        <v>0</v>
      </c>
      <c r="N40" s="547">
        <f t="shared" si="13"/>
        <v>51</v>
      </c>
      <c r="O40" s="547">
        <f t="shared" si="13"/>
        <v>0</v>
      </c>
      <c r="P40" s="547">
        <f t="shared" si="13"/>
        <v>0</v>
      </c>
      <c r="Q40" s="547">
        <f t="shared" si="13"/>
        <v>51</v>
      </c>
      <c r="R40" s="547">
        <f t="shared" si="13"/>
        <v>6965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6">
      <selection activeCell="D29" sqref="D2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01.01.2012 - 30.09.2012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</v>
      </c>
      <c r="D28" s="153">
        <v>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</v>
      </c>
      <c r="D43" s="149">
        <f>D24+D28+D29+D31+D30+D32+D33+D38</f>
        <v>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</v>
      </c>
      <c r="D44" s="148">
        <f>D43+D21+D19+D9</f>
        <v>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01.01.2012 - 30.09.2012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116" sqref="D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01.01.2012 - 30.09.2012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/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2012-10-30T14:19:04Z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