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<sst xmlns="http://schemas.openxmlformats.org/spreadsheetml/2006/main" count="4188" uniqueCount="979">
  <si>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</si>
  <si>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</si>
  <si>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</si>
  <si>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</si>
  <si>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</si>
  <si>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</si>
  <si>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</si>
  <si>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</si>
  <si>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</si>
  <si>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</si>
  <si>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</si>
  <si>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</si>
  <si>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</si>
  <si>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</si>
  <si>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</si>
  <si>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</si>
  <si>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</si>
  <si>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</si>
  <si>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</si>
  <si>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</si>
  <si>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</si>
  <si>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</si>
  <si>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</si>
  <si>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</si>
  <si>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</si>
  <si>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</si>
  <si>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</si>
  <si>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</si>
  <si>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</si>
  <si>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</si>
  <si>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</si>
  <si>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</si>
  <si>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</si>
  <si>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</si>
  <si>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</si>
  <si>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</si>
  <si>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</si>
  <si>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</si>
  <si>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</si>
  <si>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</si>
  <si>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</si>
  <si>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</si>
  <si>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</si>
  <si>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</si>
  <si>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</si>
  <si>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</si>
  <si>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</si>
  <si>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</si>
  <si>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</si>
  <si>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</si>
  <si>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</si>
  <si>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</si>
  <si>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</si>
  <si>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</si>
  <si>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</si>
  <si>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</si>
  <si>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</si>
  <si>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</si>
  <si>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</si>
  <si>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</si>
  <si>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</si>
  <si>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</si>
  <si>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</si>
  <si>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</si>
  <si>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</si>
  <si>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</si>
  <si>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</si>
  <si>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</si>
  <si>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</si>
  <si>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</si>
  <si>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</si>
  <si>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</si>
  <si>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</si>
  <si>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</si>
  <si>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</si>
  <si>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</si>
  <si>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</si>
  <si>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</si>
  <si>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</si>
  <si>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</si>
  <si>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</si>
  <si>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</si>
  <si>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</si>
  <si>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</si>
  <si>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</si>
  <si>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</si>
  <si>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</si>
  <si>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</si>
  <si>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</si>
  <si>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</si>
  <si>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</si>
  <si>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</si>
  <si>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</si>
  <si>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</si>
  <si>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</si>
  <si>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</si>
  <si>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</si>
  <si>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</si>
  <si>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</si>
  <si>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</si>
  <si>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</si>
  <si>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</si>
  <si>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</si>
  <si>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</si>
  <si>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</si>
  <si>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</si>
  <si>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</si>
  <si>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</si>
  <si>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</si>
  <si>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</si>
  <si>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</si>
  <si>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</si>
  <si>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</si>
  <si>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</si>
  <si>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</si>
  <si>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</si>
  <si>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</si>
  <si>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</si>
  <si>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</si>
  <si>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</si>
  <si>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</si>
  <si>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</si>
  <si>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</si>
  <si>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</si>
  <si>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</si>
  <si>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</si>
  <si>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</si>
  <si>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</si>
  <si>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</si>
  <si>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</si>
  <si>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</si>
  <si>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</si>
  <si>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</si>
  <si>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</si>
  <si>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</si>
  <si>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</si>
  <si>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</si>
  <si>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</si>
  <si>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</si>
  <si>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</si>
  <si>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</si>
  <si>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</si>
  <si>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</si>
  <si>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</si>
  <si>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</si>
  <si>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</si>
  <si>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</si>
  <si>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</si>
  <si>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</si>
  <si>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</si>
  <si>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</si>
  <si>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</si>
  <si>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</si>
  <si>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</si>
  <si>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</si>
  <si>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</si>
  <si>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</si>
  <si>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</si>
  <si>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</si>
  <si>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</si>
  <si>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</si>
  <si>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</si>
  <si>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</si>
  <si>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</si>
  <si>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</si>
  <si>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</si>
  <si>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</si>
  <si>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</si>
  <si>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</si>
  <si>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</si>
  <si>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</si>
  <si>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</si>
  <si>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</si>
  <si>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</si>
  <si>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</si>
  <si>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</si>
  <si>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</si>
  <si>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</si>
  <si>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</si>
  <si>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</si>
  <si>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</si>
  <si>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</si>
  <si>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</si>
  <si>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</si>
  <si>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</si>
  <si>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</si>
  <si>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</si>
  <si>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</si>
  <si>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</si>
  <si>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</si>
  <si>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</si>
  <si>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</si>
  <si>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</si>
  <si>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</si>
  <si>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</si>
  <si>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</si>
  <si>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</si>
  <si>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</si>
  <si>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</si>
  <si>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</si>
  <si>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</si>
  <si>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</si>
  <si>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</si>
  <si>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</si>
  <si>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</si>
  <si>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</si>
  <si>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</si>
  <si>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</si>
  <si>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</si>
  <si>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</si>
  <si>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</si>
  <si>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</si>
  <si>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</si>
  <si>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</si>
  <si>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</si>
  <si>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</si>
  <si>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</si>
  <si>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</si>
  <si>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</si>
  <si>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</si>
  <si>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</si>
  <si>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</si>
  <si>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</si>
  <si>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</si>
  <si>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</si>
  <si>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</si>
  <si>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</si>
  <si>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</si>
  <si>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</si>
  <si>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</si>
  <si>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</si>
  <si>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</si>
  <si>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</si>
  <si>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</si>
  <si>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</si>
  <si>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</si>
  <si>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</si>
  <si>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</si>
  <si>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</si>
  <si>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</si>
  <si>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</si>
  <si>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</si>
  <si>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</si>
  <si>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</si>
  <si>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</si>
  <si>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</si>
  <si>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</si>
  <si>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</si>
  <si>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</si>
  <si>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</si>
  <si>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</si>
  <si>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</si>
  <si>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</si>
  <si>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</si>
  <si>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</si>
  <si>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</si>
  <si>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</si>
  <si>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</si>
  <si>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</si>
  <si>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</si>
  <si>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</si>
  <si>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</si>
  <si>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</si>
  <si>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</si>
  <si>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</si>
  <si>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</si>
  <si>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</si>
  <si>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</si>
  <si>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</si>
  <si>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</si>
  <si>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</si>
  <si>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</si>
  <si>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</si>
  <si>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</si>
  <si>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</si>
  <si>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</si>
  <si>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</si>
  <si>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</si>
  <si>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</si>
  <si>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</si>
  <si>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</si>
  <si>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</si>
  <si>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</si>
  <si>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</si>
  <si>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</si>
  <si>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</si>
  <si>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</si>
  <si>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</si>
  <si>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</si>
  <si>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</si>
  <si>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</si>
  <si>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</si>
  <si>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</si>
  <si>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</si>
  <si>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</si>
  <si>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</si>
  <si>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</si>
  <si>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</si>
  <si>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</si>
  <si>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</si>
  <si>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</si>
  <si>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</si>
  <si>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</si>
  <si>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</si>
  <si>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</si>
  <si>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</si>
  <si>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</si>
  <si>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</si>
  <si>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</si>
  <si>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</si>
  <si>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</si>
  <si>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</si>
  <si>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</si>
  <si>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</si>
  <si>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</si>
  <si>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</si>
  <si>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</si>
  <si>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</si>
  <si>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</si>
  <si>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</si>
  <si>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</si>
  <si>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</si>
  <si>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</si>
  <si>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</si>
  <si>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</si>
  <si>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</si>
  <si>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</si>
  <si>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</si>
  <si>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</si>
  <si>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</si>
  <si>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</si>
  <si>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</si>
  <si>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</si>
  <si>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</si>
  <si>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</si>
  <si>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</si>
  <si>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</si>
  <si>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</si>
  <si>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</si>
  <si>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</si>
  <si>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</si>
  <si>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</si>
  <si>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</si>
  <si>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</si>
  <si>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</si>
  <si>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</si>
  <si>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</si>
  <si>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</si>
  <si>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</si>
  <si>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</si>
  <si>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</si>
  <si>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</si>
  <si>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</si>
  <si>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</si>
  <si>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</si>
  <si>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</si>
  <si>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</si>
  <si>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</si>
  <si>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</si>
  <si>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</si>
  <si>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</si>
  <si>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</si>
  <si>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</si>
  <si>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</si>
  <si>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</si>
  <si>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</si>
  <si>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</si>
  <si>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</si>
  <si>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</si>
  <si>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</si>
  <si>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</si>
  <si>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</si>
  <si>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</si>
  <si>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</si>
  <si>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</si>
  <si>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</si>
  <si>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</si>
  <si>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</si>
  <si>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</si>
  <si>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</si>
  <si>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</si>
  <si>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</si>
  <si>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</si>
  <si>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</si>
  <si>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</si>
  <si>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</si>
  <si>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</si>
  <si>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</si>
  <si>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</si>
  <si>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</si>
  <si>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</si>
  <si>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</si>
  <si>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</si>
  <si>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</si>
  <si>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</si>
  <si>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</si>
  <si>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</si>
  <si>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</si>
  <si>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</si>
  <si>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</si>
  <si>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</si>
  <si>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</si>
  <si>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</si>
  <si>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</si>
  <si>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</si>
  <si>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</si>
  <si>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</si>
  <si>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</si>
  <si>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</si>
  <si>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</si>
  <si>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</si>
  <si>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</si>
  <si>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</si>
  <si>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</si>
  <si>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</si>
  <si>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</si>
  <si>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</si>
  <si>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</si>
  <si>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</si>
  <si>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</si>
  <si>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</si>
  <si>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</si>
  <si>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</si>
  <si>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</si>
  <si>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</si>
  <si>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</si>
  <si>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</si>
  <si>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</si>
  <si>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</si>
  <si>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</si>
  <si>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</si>
  <si>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</si>
  <si>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</si>
  <si>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</si>
  <si>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</si>
  <si>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</si>
  <si>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</si>
  <si>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</si>
  <si>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</si>
  <si>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</si>
  <si>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</si>
  <si>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</si>
  <si>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</si>
  <si>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</si>
  <si>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</si>
  <si>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</si>
  <si>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</si>
  <si>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</si>
  <si>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</si>
  <si>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</si>
  <si>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</si>
  <si>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</si>
  <si>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</si>
  <si>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</si>
  <si>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</si>
  <si>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</si>
  <si>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</si>
  <si>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</si>
  <si>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</si>
  <si>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</si>
  <si>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</si>
  <si>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</si>
  <si>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</si>
  <si>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</si>
  <si>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</si>
  <si>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</si>
  <si>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</si>
  <si>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</si>
  <si>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</si>
  <si>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</si>
  <si>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</si>
  <si>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</si>
  <si>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</si>
  <si>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</si>
  <si>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</si>
  <si>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</si>
  <si>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</si>
  <si>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</si>
  <si>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</si>
  <si>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</si>
  <si>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</si>
  <si>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</si>
  <si>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</si>
  <si>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</si>
  <si>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</si>
  <si>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</si>
  <si>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</si>
  <si>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</si>
  <si>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</si>
  <si>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</si>
  <si>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</si>
  <si>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</si>
  <si>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</si>
  <si>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</si>
  <si>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</si>
  <si>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</si>
  <si>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</si>
  <si>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</si>
  <si>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</si>
  <si>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</si>
  <si>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</si>
  <si>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</si>
  <si>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</si>
  <si>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</si>
  <si>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</si>
  <si>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</si>
  <si>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</si>
  <si>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</si>
  <si>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</si>
  <si>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</si>
  <si>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</si>
  <si>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</si>
  <si>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</si>
  <si>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</si>
  <si>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</si>
  <si>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</si>
  <si>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</si>
  <si>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</si>
  <si>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</si>
  <si>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</si>
  <si>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</si>
  <si>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</si>
  <si>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</si>
  <si>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</si>
  <si>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</si>
  <si>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</si>
  <si>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</si>
  <si>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</si>
  <si>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</si>
  <si>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</si>
  <si>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</si>
  <si>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</si>
  <si>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</si>
  <si>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</si>
  <si>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</si>
  <si>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</si>
  <si>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</si>
  <si>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</si>
  <si>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</si>
  <si>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</si>
  <si>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</si>
  <si>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</si>
  <si>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</si>
  <si>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</si>
  <si>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</si>
  <si>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</si>
  <si>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</si>
  <si>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</si>
  <si>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</si>
  <si>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</si>
  <si>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</si>
  <si>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</si>
  <si>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</si>
  <si>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</si>
  <si>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</si>
  <si>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</si>
  <si>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</si>
  <si>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</si>
  <si>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</si>
  <si>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</si>
  <si>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</si>
  <si>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</si>
  <si>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</si>
  <si>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</si>
  <si>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</si>
  <si>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</si>
  <si>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</si>
  <si>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</si>
  <si>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</si>
  <si>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</si>
  <si>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</si>
  <si>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</si>
  <si>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</si>
  <si>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</si>
  <si>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</si>
  <si>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</si>
  <si>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</si>
  <si>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</si>
  <si>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</si>
  <si>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</si>
  <si>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</si>
  <si>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</si>
  <si>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</si>
  <si>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</si>
  <si>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</si>
  <si>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</si>
  <si>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</si>
  <si>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</si>
  <si>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</si>
  <si>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</si>
  <si>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</si>
  <si>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</si>
  <si>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</si>
  <si>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</si>
  <si>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</si>
  <si>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</si>
  <si>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</si>
  <si>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</si>
  <si>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</si>
  <si>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</si>
  <si>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</si>
  <si>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</si>
  <si>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</si>
  <si>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</si>
  <si>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</si>
  <si>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</si>
  <si>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</si>
  <si>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</si>
  <si>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</si>
  <si>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</si>
  <si>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</si>
  <si>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</si>
  <si>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</si>
  <si>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</si>
  <si>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</si>
  <si>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</si>
  <si>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</si>
  <si>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</si>
  <si>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</si>
  <si>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</si>
  <si>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</si>
  <si>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</si>
  <si>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</si>
  <si>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</si>
  <si>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</si>
  <si>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</si>
  <si>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</si>
  <si>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</si>
  <si>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</si>
  <si>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</si>
  <si>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</si>
  <si>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</si>
  <si>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</si>
  <si>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</si>
  <si>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</si>
  <si>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</si>
  <si>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</si>
  <si>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</si>
  <si>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</si>
  <si>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</si>
  <si>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</si>
  <si>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</si>
  <si>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</si>
  <si>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</si>
  <si>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</si>
  <si>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</si>
  <si>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</si>
  <si>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</si>
  <si>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</si>
  <si>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</si>
  <si>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</si>
  <si>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</si>
  <si>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</si>
  <si>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</si>
  <si>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</si>
  <si>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</si>
  <si>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</si>
  <si>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</si>
  <si>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</si>
  <si>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</si>
  <si>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</si>
  <si>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</si>
  <si>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</si>
  <si>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</si>
  <si>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</si>
  <si>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</si>
  <si>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</si>
  <si>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</si>
  <si>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</si>
  <si>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</si>
  <si>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</si>
  <si>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</si>
  <si>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</si>
  <si>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</si>
  <si>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</si>
  <si>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</si>
  <si>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</si>
  <si>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</si>
  <si>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</si>
  <si>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</si>
  <si>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</si>
  <si>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</si>
  <si>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</si>
  <si>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</si>
  <si>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</si>
  <si>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</si>
  <si>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</si>
  <si>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</si>
  <si>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</si>
  <si>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</si>
  <si>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</si>
  <si>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</si>
  <si>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</si>
  <si>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</si>
  <si>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</si>
  <si>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</si>
  <si>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</si>
  <si>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</si>
  <si>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</si>
  <si>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</si>
  <si>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</si>
  <si>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</si>
  <si>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</si>
  <si>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</si>
  <si>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</si>
  <si>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</si>
  <si>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</si>
  <si>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</si>
  <si>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</si>
  <si>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</si>
  <si>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</si>
  <si>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</si>
  <si>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</si>
  <si>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</si>
  <si>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</si>
  <si>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</si>
  <si>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</si>
  <si>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</si>
  <si>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</si>
  <si>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</si>
  <si>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</si>
  <si>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</si>
  <si>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</si>
  <si>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</si>
  <si>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</si>
  <si>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</si>
  <si>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</si>
  <si>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</si>
  <si>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</si>
  <si>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</si>
  <si>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</si>
  <si>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</si>
  <si>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</si>
  <si>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</si>
  <si>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</si>
  <si>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</si>
  <si>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</si>
  <si>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</si>
  <si>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</si>
  <si>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</si>
  <si>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</si>
  <si>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</si>
  <si>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</si>
  <si>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</si>
  <si>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</si>
  <si>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</si>
  <si>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</si>
  <si>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</si>
  <si>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</si>
  <si>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</si>
  <si>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</si>
  <si>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</si>
  <si>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</si>
  <si>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</si>
  <si>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</si>
  <si>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</si>
  <si>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</si>
  <si>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</si>
  <si>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</si>
  <si>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</si>
  <si>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</si>
  <si>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</si>
  <si>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</si>
  <si>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</si>
  <si>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</si>
  <si>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</si>
  <si>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</si>
  <si>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</si>
  <si>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</si>
  <si>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</si>
  <si>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</si>
  <si>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</si>
  <si>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</si>
  <si>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</si>
  <si>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</si>
  <si>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</si>
  <si>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</si>
  <si>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</si>
  <si>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</si>
  <si>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</si>
  <si>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</si>
  <si>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</si>
  <si>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</si>
  <si>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</si>
  <si>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</si>
  <si>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</si>
  <si>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</si>
  <si>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</si>
  <si>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</si>
  <si>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</si>
  <si>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</si>
  <si>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</si>
  <si>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</si>
  <si>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</si>
  <si>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</si>
  <si>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</si>
  <si>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</si>
  <si>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</si>
  <si>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</si>
  <si>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</si>
  <si>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</si>
  <si>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</si>
  <si>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</si>
  <si>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</si>
  <si>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</si>
  <si>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</si>
  <si>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</si>
  <si>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</si>
  <si>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</si>
  <si>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</si>
  <si>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</si>
  <si>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</si>
  <si>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</si>
  <si>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</si>
  <si>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</si>
  <si>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</si>
  <si>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</si>
  <si>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</si>
  <si>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</si>
  <si>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</si>
  <si>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</si>
  <si>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</si>
  <si>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</si>
  <si>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</si>
  <si>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</si>
  <si>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</si>
  <si>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</si>
  <si>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</si>
  <si>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</si>
  <si>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</si>
  <si>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</si>
  <si>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</si>
  <si>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</si>
  <si>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</si>
  <si>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</si>
  <si>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</si>
  <si>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</si>
  <si>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</si>
  <si>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</si>
  <si>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</si>
  <si>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</si>
  <si>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</si>
  <si>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</si>
  <si>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</si>
  <si>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</si>
  <si>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</si>
  <si>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</si>
  <si>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</si>
  <si>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</si>
  <si>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</si>
  <si>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</si>
  <si>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</si>
  <si>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</si>
  <si>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</si>
  <si>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</si>
  <si>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</si>
  <si>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</si>
  <si>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</si>
  <si>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</si>
  <si>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</si>
  <si>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</si>
  <si>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</si>
  <si>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</si>
  <si>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</si>
  <si>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</si>
  <si>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</si>
  <si>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</si>
  <si>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</si>
  <si>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</si>
  <si>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</si>
  <si>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</si>
  <si>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</si>
  <si>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</si>
  <si>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</si>
  <si>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</si>
  <si>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</si>
  <si>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</si>
  <si>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</si>
  <si>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</si>
  <si>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</si>
  <si>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</si>
  <si>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</si>
  <si>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</si>
  <si>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</si>
  <si>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</si>
  <si>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</si>
  <si>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</si>
  <si>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</si>
  <si>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</si>
  <si>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</si>
  <si>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</si>
  <si>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</si>
  <si>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</si>
  <si>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</si>
  <si>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</si>
  <si>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</si>
  <si>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</si>
  <si>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</si>
  <si>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</si>
  <si>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</si>
  <si>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</si>
  <si>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</si>
  <si>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</si>
  <si>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</si>
  <si>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</si>
  <si>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</si>
  <si>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</si>
  <si>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</si>
  <si>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</si>
  <si>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</si>
  <si>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</si>
  <si>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</si>
  <si>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</si>
  <si>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</si>
  <si>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</si>
  <si>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</si>
  <si>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</si>
  <si>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</si>
  <si>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</si>
  <si>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</si>
  <si>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</si>
  <si>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</si>
  <si>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</si>
  <si>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</si>
  <si>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</si>
  <si>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</si>
  <si>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</si>
  <si>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</si>
  <si>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</si>
  <si>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</si>
  <si>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</si>
  <si>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</si>
  <si>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</si>
  <si>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</si>
  <si>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</si>
  <si>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</si>
  <si>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</si>
  <si>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</si>
  <si>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</si>
  <si>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</si>
  <si>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</si>
  <si>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</si>
  <si>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</si>
  <si>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</si>
  <si>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</si>
  <si>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</si>
  <si>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</si>
  <si>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</si>
  <si>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</si>
  <si>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</si>
  <si>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</si>
  <si>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</si>
  <si>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</si>
  <si>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</si>
  <si>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</si>
  <si>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</si>
  <si>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</si>
  <si>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</si>
  <si>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</si>
  <si>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</si>
  <si>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</si>
  <si>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</si>
  <si>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</si>
  <si>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</si>
  <si>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</si>
  <si>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</si>
  <si>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</si>
  <si>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</si>
  <si>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</si>
  <si>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</si>
  <si>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</si>
  <si>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</si>
  <si>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</si>
  <si>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</si>
  <si>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</si>
  <si>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</si>
  <si>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</si>
  <si>
    <t xml:space="preserve"> Цвета Калуст Калустян-Бакърджиева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</si>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</sst>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44469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44523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44469</v>
      </c>
    </row>
    <row r="11" spans="1:2" ht="15.75">
      <c r="A11" s="7" t="s">
        <v>950</v>
      </c>
      <c r="B11" s="547">
        <v>44523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977</v>
      </c>
    </row>
    <row r="18" spans="1:2" ht="15.75">
      <c r="A18" s="7" t="s">
        <v>893</v>
      </c>
      <c r="B18" s="546" t="s">
        <v>978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-0.00256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-0.0006290626965820927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-0.00533689126084056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-0.000456525460805387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1.036807949705942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5.396742671009772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5.271009771986971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4.862214983713355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2.4732899022801305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0.40124117269420073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0.1783302581271043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0.036054473331817376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0.11787062277206962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0.0855414582184094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385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0.010091214091004403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0.12804521535763008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3.422374429223744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3709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15162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1594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105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489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460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21519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1454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12004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11438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990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990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13024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36003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198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38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141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9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386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625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386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244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1255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5729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2385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3344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1605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7334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149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7444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7593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16568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52571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-566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20400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11192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11192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-24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11168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38152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9922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53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53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1374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1427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538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2175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1099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368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400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107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201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357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3070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3070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52571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1688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1413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929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4511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767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251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-12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87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9634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22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84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122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228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9862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400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9862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363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-11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-11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374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398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10225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921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1886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5005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1563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9375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667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100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120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220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10262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37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10225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24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10225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10309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-4746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-4361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119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583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1904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-513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53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132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-328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-151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-157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44469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1419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44469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6174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44469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7593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44469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7593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44469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44469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44469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44469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44469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44469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44469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44469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44469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44469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44469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44469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44469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44469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44469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44469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44469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44469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44469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44469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44469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44469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44469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44469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44469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44469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44469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44469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44469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44469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44469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44469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44469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44469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44469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44469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44469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44469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44469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44469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44469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44469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44469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44469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44469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44469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-550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44469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44469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44469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44469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-550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44469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44469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44469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44469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44469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44469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44469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44469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44469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-16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44469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44469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16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44469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44469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44469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-566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44469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44469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44469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-566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44469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44469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44469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44469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44469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44469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44469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44469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44469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44469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44469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44469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44469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44469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44469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44469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44469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44469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44469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44469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44469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44469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44469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44469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44469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44469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44469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44469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44469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44469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44469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44469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44469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44469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44469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44469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44469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44469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44469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44469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44469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44469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44469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44469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44469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44469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44469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44469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44469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44469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44469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44469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44469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44469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44469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44469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44469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44469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44469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44469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44469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44469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44469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44469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44469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44469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44469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12108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44469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44469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44469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44469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12108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44469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44469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44469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44469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44469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44469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44469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44469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44469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44469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44469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44469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44469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-916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44469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11192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44469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44469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44469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11192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44469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-1011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44469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44469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44469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44469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-1011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44469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-24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44469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44469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44469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44469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44469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44469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44469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44469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44469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44469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44469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44469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1011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44469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44469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44469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44469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44469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44469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44469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44469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44469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44469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44469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44469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44469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44469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44469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44469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44469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44469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44469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44469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44469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44469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44469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44469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44469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44469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44469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38097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44469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44469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44469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44469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38097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44469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-24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44469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44469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44469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44469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44469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44469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44469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44469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-16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44469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44469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16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44469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44469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95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44469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38152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44469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44469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44469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38152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44469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9597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44469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44469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44469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44469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9597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44469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44469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44469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44469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44469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44469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44469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44469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44469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44469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44469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44469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44469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325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44469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9922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44469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44469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44469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9922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44469</v>
      </c>
      <c r="D461" s="99" t="s">
        <v>523</v>
      </c>
      <c r="E461" s="482">
        <v>1</v>
      </c>
      <c r="F461" s="99" t="s">
        <v>522</v>
      </c>
      <c r="H461" s="99">
        <f>'Справка 6'!D11</f>
        <v>3947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44469</v>
      </c>
      <c r="D462" s="99" t="s">
        <v>526</v>
      </c>
      <c r="E462" s="482">
        <v>1</v>
      </c>
      <c r="F462" s="99" t="s">
        <v>525</v>
      </c>
      <c r="H462" s="99">
        <f>'Справка 6'!D12</f>
        <v>25026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44469</v>
      </c>
      <c r="D463" s="99" t="s">
        <v>529</v>
      </c>
      <c r="E463" s="482">
        <v>1</v>
      </c>
      <c r="F463" s="99" t="s">
        <v>528</v>
      </c>
      <c r="H463" s="99">
        <f>'Справка 6'!D13</f>
        <v>11045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44469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44469</v>
      </c>
      <c r="D465" s="99" t="s">
        <v>535</v>
      </c>
      <c r="E465" s="482">
        <v>1</v>
      </c>
      <c r="F465" s="99" t="s">
        <v>534</v>
      </c>
      <c r="H465" s="99">
        <f>'Справка 6'!D15</f>
        <v>934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44469</v>
      </c>
      <c r="D466" s="99" t="s">
        <v>537</v>
      </c>
      <c r="E466" s="482">
        <v>1</v>
      </c>
      <c r="F466" s="99" t="s">
        <v>536</v>
      </c>
      <c r="H466" s="99">
        <f>'Справка 6'!D16</f>
        <v>4400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44469</v>
      </c>
      <c r="D467" s="99" t="s">
        <v>540</v>
      </c>
      <c r="E467" s="482">
        <v>1</v>
      </c>
      <c r="F467" s="99" t="s">
        <v>539</v>
      </c>
      <c r="H467" s="99">
        <f>'Справка 6'!D17</f>
        <v>499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44469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44469</v>
      </c>
      <c r="D469" s="99" t="s">
        <v>545</v>
      </c>
      <c r="E469" s="482">
        <v>1</v>
      </c>
      <c r="F469" s="99" t="s">
        <v>804</v>
      </c>
      <c r="H469" s="99">
        <f>'Справка 6'!D19</f>
        <v>45851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44469</v>
      </c>
      <c r="D470" s="99" t="s">
        <v>547</v>
      </c>
      <c r="E470" s="482">
        <v>1</v>
      </c>
      <c r="F470" s="99" t="s">
        <v>546</v>
      </c>
      <c r="H470" s="99">
        <f>'Справка 6'!D20</f>
        <v>3195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44469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44469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44469</v>
      </c>
      <c r="D473" s="99" t="s">
        <v>555</v>
      </c>
      <c r="E473" s="482">
        <v>1</v>
      </c>
      <c r="F473" s="99" t="s">
        <v>554</v>
      </c>
      <c r="H473" s="99">
        <f>'Справка 6'!D24</f>
        <v>51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44469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44469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44469</v>
      </c>
      <c r="D476" s="99" t="s">
        <v>560</v>
      </c>
      <c r="E476" s="482">
        <v>1</v>
      </c>
      <c r="F476" s="99" t="s">
        <v>838</v>
      </c>
      <c r="H476" s="99">
        <f>'Справка 6'!D27</f>
        <v>108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44469</v>
      </c>
      <c r="D477" s="99" t="s">
        <v>562</v>
      </c>
      <c r="E477" s="482">
        <v>1</v>
      </c>
      <c r="F477" s="99" t="s">
        <v>561</v>
      </c>
      <c r="H477" s="99">
        <f>'Справка 6'!D29</f>
        <v>12041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44469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44469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44469</v>
      </c>
      <c r="D480" s="99" t="s">
        <v>565</v>
      </c>
      <c r="E480" s="482">
        <v>1</v>
      </c>
      <c r="F480" s="99" t="s">
        <v>113</v>
      </c>
      <c r="H480" s="99">
        <f>'Справка 6'!D32</f>
        <v>11475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44469</v>
      </c>
      <c r="D481" s="99" t="s">
        <v>566</v>
      </c>
      <c r="E481" s="482">
        <v>1</v>
      </c>
      <c r="F481" s="99" t="s">
        <v>115</v>
      </c>
      <c r="H481" s="99">
        <f>'Справка 6'!D33</f>
        <v>566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44469</v>
      </c>
      <c r="D482" s="99" t="s">
        <v>568</v>
      </c>
      <c r="E482" s="482">
        <v>1</v>
      </c>
      <c r="F482" s="99" t="s">
        <v>567</v>
      </c>
      <c r="H482" s="99">
        <f>'Справка 6'!D34</f>
        <v>1006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44469</v>
      </c>
      <c r="D483" s="99" t="s">
        <v>569</v>
      </c>
      <c r="E483" s="482">
        <v>1</v>
      </c>
      <c r="F483" s="99" t="s">
        <v>121</v>
      </c>
      <c r="H483" s="99">
        <f>'Справка 6'!D35</f>
        <v>1006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44469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44469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44469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44469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44469</v>
      </c>
      <c r="D488" s="99" t="s">
        <v>578</v>
      </c>
      <c r="E488" s="482">
        <v>1</v>
      </c>
      <c r="F488" s="99" t="s">
        <v>803</v>
      </c>
      <c r="H488" s="99">
        <f>'Справка 6'!D40</f>
        <v>13077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44469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44469</v>
      </c>
      <c r="D490" s="99" t="s">
        <v>583</v>
      </c>
      <c r="E490" s="482">
        <v>1</v>
      </c>
      <c r="F490" s="99" t="s">
        <v>582</v>
      </c>
      <c r="H490" s="99">
        <f>'Справка 6'!D42</f>
        <v>62231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44469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44469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44469</v>
      </c>
      <c r="D493" s="99" t="s">
        <v>529</v>
      </c>
      <c r="E493" s="482">
        <v>2</v>
      </c>
      <c r="F493" s="99" t="s">
        <v>528</v>
      </c>
      <c r="H493" s="99">
        <f>'Справка 6'!E13</f>
        <v>348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44469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44469</v>
      </c>
      <c r="D495" s="99" t="s">
        <v>535</v>
      </c>
      <c r="E495" s="482">
        <v>2</v>
      </c>
      <c r="F495" s="99" t="s">
        <v>534</v>
      </c>
      <c r="H495" s="99">
        <f>'Справка 6'!E15</f>
        <v>106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44469</v>
      </c>
      <c r="D496" s="99" t="s">
        <v>537</v>
      </c>
      <c r="E496" s="482">
        <v>2</v>
      </c>
      <c r="F496" s="99" t="s">
        <v>536</v>
      </c>
      <c r="H496" s="99">
        <f>'Справка 6'!E16</f>
        <v>90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44469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44469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44469</v>
      </c>
      <c r="D499" s="99" t="s">
        <v>545</v>
      </c>
      <c r="E499" s="482">
        <v>2</v>
      </c>
      <c r="F499" s="99" t="s">
        <v>804</v>
      </c>
      <c r="H499" s="99">
        <f>'Справка 6'!E19</f>
        <v>544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44469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44469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44469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44469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44469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44469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44469</v>
      </c>
      <c r="D506" s="99" t="s">
        <v>560</v>
      </c>
      <c r="E506" s="482">
        <v>2</v>
      </c>
      <c r="F506" s="99" t="s">
        <v>838</v>
      </c>
      <c r="H506" s="99">
        <f>'Справка 6'!E27</f>
        <v>1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44469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44469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44469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44469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44469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44469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44469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44469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44469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44469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44469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44469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44469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44469</v>
      </c>
      <c r="D520" s="99" t="s">
        <v>583</v>
      </c>
      <c r="E520" s="482">
        <v>2</v>
      </c>
      <c r="F520" s="99" t="s">
        <v>582</v>
      </c>
      <c r="H520" s="99">
        <f>'Справка 6'!E42</f>
        <v>545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44469</v>
      </c>
      <c r="D521" s="99" t="s">
        <v>523</v>
      </c>
      <c r="E521" s="482">
        <v>3</v>
      </c>
      <c r="F521" s="99" t="s">
        <v>522</v>
      </c>
      <c r="H521" s="99">
        <f>'Справка 6'!F11</f>
        <v>238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44469</v>
      </c>
      <c r="D522" s="99" t="s">
        <v>526</v>
      </c>
      <c r="E522" s="482">
        <v>3</v>
      </c>
      <c r="F522" s="99" t="s">
        <v>525</v>
      </c>
      <c r="H522" s="99">
        <f>'Справка 6'!F12</f>
        <v>534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44469</v>
      </c>
      <c r="D523" s="99" t="s">
        <v>529</v>
      </c>
      <c r="E523" s="482">
        <v>3</v>
      </c>
      <c r="F523" s="99" t="s">
        <v>528</v>
      </c>
      <c r="H523" s="99">
        <f>'Справка 6'!F13</f>
        <v>676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44469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44469</v>
      </c>
      <c r="D525" s="99" t="s">
        <v>535</v>
      </c>
      <c r="E525" s="482">
        <v>3</v>
      </c>
      <c r="F525" s="99" t="s">
        <v>534</v>
      </c>
      <c r="H525" s="99">
        <f>'Справка 6'!F15</f>
        <v>37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44469</v>
      </c>
      <c r="D526" s="99" t="s">
        <v>537</v>
      </c>
      <c r="E526" s="482">
        <v>3</v>
      </c>
      <c r="F526" s="99" t="s">
        <v>536</v>
      </c>
      <c r="H526" s="99">
        <f>'Справка 6'!F16</f>
        <v>7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44469</v>
      </c>
      <c r="D527" s="99" t="s">
        <v>540</v>
      </c>
      <c r="E527" s="482">
        <v>3</v>
      </c>
      <c r="F527" s="99" t="s">
        <v>539</v>
      </c>
      <c r="H527" s="99">
        <f>'Справка 6'!F17</f>
        <v>39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44469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44469</v>
      </c>
      <c r="D529" s="99" t="s">
        <v>545</v>
      </c>
      <c r="E529" s="482">
        <v>3</v>
      </c>
      <c r="F529" s="99" t="s">
        <v>804</v>
      </c>
      <c r="H529" s="99">
        <f>'Справка 6'!F19</f>
        <v>1531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44469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44469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44469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44469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44469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44469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44469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44469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44469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44469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44469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44469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44469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44469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44469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44469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44469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44469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44469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44469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44469</v>
      </c>
      <c r="D550" s="99" t="s">
        <v>583</v>
      </c>
      <c r="E550" s="482">
        <v>3</v>
      </c>
      <c r="F550" s="99" t="s">
        <v>582</v>
      </c>
      <c r="H550" s="99">
        <f>'Справка 6'!F42</f>
        <v>1531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44469</v>
      </c>
      <c r="D551" s="99" t="s">
        <v>523</v>
      </c>
      <c r="E551" s="482">
        <v>4</v>
      </c>
      <c r="F551" s="99" t="s">
        <v>522</v>
      </c>
      <c r="H551" s="99">
        <f>'Справка 6'!G11</f>
        <v>3709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44469</v>
      </c>
      <c r="D552" s="99" t="s">
        <v>526</v>
      </c>
      <c r="E552" s="482">
        <v>4</v>
      </c>
      <c r="F552" s="99" t="s">
        <v>525</v>
      </c>
      <c r="H552" s="99">
        <f>'Справка 6'!G12</f>
        <v>24492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44469</v>
      </c>
      <c r="D553" s="99" t="s">
        <v>529</v>
      </c>
      <c r="E553" s="482">
        <v>4</v>
      </c>
      <c r="F553" s="99" t="s">
        <v>528</v>
      </c>
      <c r="H553" s="99">
        <f>'Справка 6'!G13</f>
        <v>10717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44469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44469</v>
      </c>
      <c r="D555" s="99" t="s">
        <v>535</v>
      </c>
      <c r="E555" s="482">
        <v>4</v>
      </c>
      <c r="F555" s="99" t="s">
        <v>534</v>
      </c>
      <c r="H555" s="99">
        <f>'Справка 6'!G15</f>
        <v>1003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44469</v>
      </c>
      <c r="D556" s="99" t="s">
        <v>537</v>
      </c>
      <c r="E556" s="482">
        <v>4</v>
      </c>
      <c r="F556" s="99" t="s">
        <v>536</v>
      </c>
      <c r="H556" s="99">
        <f>'Справка 6'!G16</f>
        <v>4483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44469</v>
      </c>
      <c r="D557" s="99" t="s">
        <v>540</v>
      </c>
      <c r="E557" s="482">
        <v>4</v>
      </c>
      <c r="F557" s="99" t="s">
        <v>539</v>
      </c>
      <c r="H557" s="99">
        <f>'Справка 6'!G17</f>
        <v>460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44469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44469</v>
      </c>
      <c r="D559" s="99" t="s">
        <v>545</v>
      </c>
      <c r="E559" s="482">
        <v>4</v>
      </c>
      <c r="F559" s="99" t="s">
        <v>804</v>
      </c>
      <c r="H559" s="99">
        <f>'Справка 6'!G19</f>
        <v>44864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44469</v>
      </c>
      <c r="D560" s="99" t="s">
        <v>547</v>
      </c>
      <c r="E560" s="482">
        <v>4</v>
      </c>
      <c r="F560" s="99" t="s">
        <v>546</v>
      </c>
      <c r="H560" s="99">
        <f>'Справка 6'!G20</f>
        <v>3195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44469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44469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44469</v>
      </c>
      <c r="D563" s="99" t="s">
        <v>555</v>
      </c>
      <c r="E563" s="482">
        <v>4</v>
      </c>
      <c r="F563" s="99" t="s">
        <v>554</v>
      </c>
      <c r="H563" s="99">
        <f>'Справка 6'!G24</f>
        <v>52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44469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44469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44469</v>
      </c>
      <c r="D566" s="99" t="s">
        <v>560</v>
      </c>
      <c r="E566" s="482">
        <v>4</v>
      </c>
      <c r="F566" s="99" t="s">
        <v>838</v>
      </c>
      <c r="H566" s="99">
        <f>'Справка 6'!G27</f>
        <v>109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44469</v>
      </c>
      <c r="D567" s="99" t="s">
        <v>562</v>
      </c>
      <c r="E567" s="482">
        <v>4</v>
      </c>
      <c r="F567" s="99" t="s">
        <v>561</v>
      </c>
      <c r="H567" s="99">
        <f>'Справка 6'!G29</f>
        <v>12041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44469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44469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44469</v>
      </c>
      <c r="D570" s="99" t="s">
        <v>565</v>
      </c>
      <c r="E570" s="482">
        <v>4</v>
      </c>
      <c r="F570" s="99" t="s">
        <v>113</v>
      </c>
      <c r="H570" s="99">
        <f>'Справка 6'!G32</f>
        <v>11475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44469</v>
      </c>
      <c r="D571" s="99" t="s">
        <v>566</v>
      </c>
      <c r="E571" s="482">
        <v>4</v>
      </c>
      <c r="F571" s="99" t="s">
        <v>115</v>
      </c>
      <c r="H571" s="99">
        <f>'Справка 6'!G33</f>
        <v>566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44469</v>
      </c>
      <c r="D572" s="99" t="s">
        <v>568</v>
      </c>
      <c r="E572" s="482">
        <v>4</v>
      </c>
      <c r="F572" s="99" t="s">
        <v>567</v>
      </c>
      <c r="H572" s="99">
        <f>'Справка 6'!G34</f>
        <v>1006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44469</v>
      </c>
      <c r="D573" s="99" t="s">
        <v>569</v>
      </c>
      <c r="E573" s="482">
        <v>4</v>
      </c>
      <c r="F573" s="99" t="s">
        <v>121</v>
      </c>
      <c r="H573" s="99">
        <f>'Справка 6'!G35</f>
        <v>1006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44469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44469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44469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44469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44469</v>
      </c>
      <c r="D578" s="99" t="s">
        <v>578</v>
      </c>
      <c r="E578" s="482">
        <v>4</v>
      </c>
      <c r="F578" s="99" t="s">
        <v>803</v>
      </c>
      <c r="H578" s="99">
        <f>'Справка 6'!G40</f>
        <v>13077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44469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44469</v>
      </c>
      <c r="D580" s="99" t="s">
        <v>583</v>
      </c>
      <c r="E580" s="482">
        <v>4</v>
      </c>
      <c r="F580" s="99" t="s">
        <v>582</v>
      </c>
      <c r="H580" s="99">
        <f>'Справка 6'!G42</f>
        <v>61245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44469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44469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44469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44469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44469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44469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44469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44469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44469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44469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44469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44469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44469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44469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44469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44469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44469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44469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44469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44469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44469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44469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44469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44469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44469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44469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44469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44469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44469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44469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44469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44469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44469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44469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44469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44469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44469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44469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44469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44469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44469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44469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44469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44469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44469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44469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44469</v>
      </c>
      <c r="D627" s="99" t="s">
        <v>562</v>
      </c>
      <c r="E627" s="482">
        <v>6</v>
      </c>
      <c r="F627" s="99" t="s">
        <v>561</v>
      </c>
      <c r="H627" s="99">
        <f>'Справка 6'!I29</f>
        <v>37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44469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44469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44469</v>
      </c>
      <c r="D630" s="99" t="s">
        <v>565</v>
      </c>
      <c r="E630" s="482">
        <v>6</v>
      </c>
      <c r="F630" s="99" t="s">
        <v>113</v>
      </c>
      <c r="H630" s="99">
        <f>'Справка 6'!I32</f>
        <v>37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44469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44469</v>
      </c>
      <c r="D632" s="99" t="s">
        <v>568</v>
      </c>
      <c r="E632" s="482">
        <v>6</v>
      </c>
      <c r="F632" s="99" t="s">
        <v>567</v>
      </c>
      <c r="H632" s="99">
        <f>'Справка 6'!I34</f>
        <v>17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44469</v>
      </c>
      <c r="D633" s="99" t="s">
        <v>569</v>
      </c>
      <c r="E633" s="482">
        <v>6</v>
      </c>
      <c r="F633" s="99" t="s">
        <v>121</v>
      </c>
      <c r="H633" s="99">
        <f>'Справка 6'!I35</f>
        <v>17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44469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44469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44469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44469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44469</v>
      </c>
      <c r="D638" s="99" t="s">
        <v>578</v>
      </c>
      <c r="E638" s="482">
        <v>6</v>
      </c>
      <c r="F638" s="99" t="s">
        <v>803</v>
      </c>
      <c r="H638" s="99">
        <f>'Справка 6'!I40</f>
        <v>54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44469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44469</v>
      </c>
      <c r="D640" s="99" t="s">
        <v>583</v>
      </c>
      <c r="E640" s="482">
        <v>6</v>
      </c>
      <c r="F640" s="99" t="s">
        <v>582</v>
      </c>
      <c r="H640" s="99">
        <f>'Справка 6'!I42</f>
        <v>54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44469</v>
      </c>
      <c r="D641" s="99" t="s">
        <v>523</v>
      </c>
      <c r="E641" s="482">
        <v>7</v>
      </c>
      <c r="F641" s="99" t="s">
        <v>522</v>
      </c>
      <c r="H641" s="99">
        <f>'Справка 6'!J11</f>
        <v>3709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44469</v>
      </c>
      <c r="D642" s="99" t="s">
        <v>526</v>
      </c>
      <c r="E642" s="482">
        <v>7</v>
      </c>
      <c r="F642" s="99" t="s">
        <v>525</v>
      </c>
      <c r="H642" s="99">
        <f>'Справка 6'!J12</f>
        <v>24492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44469</v>
      </c>
      <c r="D643" s="99" t="s">
        <v>529</v>
      </c>
      <c r="E643" s="482">
        <v>7</v>
      </c>
      <c r="F643" s="99" t="s">
        <v>528</v>
      </c>
      <c r="H643" s="99">
        <f>'Справка 6'!J13</f>
        <v>10717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44469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44469</v>
      </c>
      <c r="D645" s="99" t="s">
        <v>535</v>
      </c>
      <c r="E645" s="482">
        <v>7</v>
      </c>
      <c r="F645" s="99" t="s">
        <v>534</v>
      </c>
      <c r="H645" s="99">
        <f>'Справка 6'!J15</f>
        <v>1003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44469</v>
      </c>
      <c r="D646" s="99" t="s">
        <v>537</v>
      </c>
      <c r="E646" s="482">
        <v>7</v>
      </c>
      <c r="F646" s="99" t="s">
        <v>536</v>
      </c>
      <c r="H646" s="99">
        <f>'Справка 6'!J16</f>
        <v>4483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44469</v>
      </c>
      <c r="D647" s="99" t="s">
        <v>540</v>
      </c>
      <c r="E647" s="482">
        <v>7</v>
      </c>
      <c r="F647" s="99" t="s">
        <v>539</v>
      </c>
      <c r="H647" s="99">
        <f>'Справка 6'!J17</f>
        <v>460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44469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44469</v>
      </c>
      <c r="D649" s="99" t="s">
        <v>545</v>
      </c>
      <c r="E649" s="482">
        <v>7</v>
      </c>
      <c r="F649" s="99" t="s">
        <v>804</v>
      </c>
      <c r="H649" s="99">
        <f>'Справка 6'!J19</f>
        <v>44864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44469</v>
      </c>
      <c r="D650" s="99" t="s">
        <v>547</v>
      </c>
      <c r="E650" s="482">
        <v>7</v>
      </c>
      <c r="F650" s="99" t="s">
        <v>546</v>
      </c>
      <c r="H650" s="99">
        <f>'Справка 6'!J20</f>
        <v>3195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44469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44469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44469</v>
      </c>
      <c r="D653" s="99" t="s">
        <v>555</v>
      </c>
      <c r="E653" s="482">
        <v>7</v>
      </c>
      <c r="F653" s="99" t="s">
        <v>554</v>
      </c>
      <c r="H653" s="99">
        <f>'Справка 6'!J24</f>
        <v>52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44469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44469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44469</v>
      </c>
      <c r="D656" s="99" t="s">
        <v>560</v>
      </c>
      <c r="E656" s="482">
        <v>7</v>
      </c>
      <c r="F656" s="99" t="s">
        <v>838</v>
      </c>
      <c r="H656" s="99">
        <f>'Справка 6'!J27</f>
        <v>109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44469</v>
      </c>
      <c r="D657" s="99" t="s">
        <v>562</v>
      </c>
      <c r="E657" s="482">
        <v>7</v>
      </c>
      <c r="F657" s="99" t="s">
        <v>561</v>
      </c>
      <c r="H657" s="99">
        <f>'Справка 6'!J29</f>
        <v>12004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44469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44469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44469</v>
      </c>
      <c r="D660" s="99" t="s">
        <v>565</v>
      </c>
      <c r="E660" s="482">
        <v>7</v>
      </c>
      <c r="F660" s="99" t="s">
        <v>113</v>
      </c>
      <c r="H660" s="99">
        <f>'Справка 6'!J32</f>
        <v>11438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44469</v>
      </c>
      <c r="D661" s="99" t="s">
        <v>566</v>
      </c>
      <c r="E661" s="482">
        <v>7</v>
      </c>
      <c r="F661" s="99" t="s">
        <v>115</v>
      </c>
      <c r="H661" s="99">
        <f>'Справка 6'!J33</f>
        <v>566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44469</v>
      </c>
      <c r="D662" s="99" t="s">
        <v>568</v>
      </c>
      <c r="E662" s="482">
        <v>7</v>
      </c>
      <c r="F662" s="99" t="s">
        <v>567</v>
      </c>
      <c r="H662" s="99">
        <f>'Справка 6'!J34</f>
        <v>989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44469</v>
      </c>
      <c r="D663" s="99" t="s">
        <v>569</v>
      </c>
      <c r="E663" s="482">
        <v>7</v>
      </c>
      <c r="F663" s="99" t="s">
        <v>121</v>
      </c>
      <c r="H663" s="99">
        <f>'Справка 6'!J35</f>
        <v>989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44469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44469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44469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44469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44469</v>
      </c>
      <c r="D668" s="99" t="s">
        <v>578</v>
      </c>
      <c r="E668" s="482">
        <v>7</v>
      </c>
      <c r="F668" s="99" t="s">
        <v>803</v>
      </c>
      <c r="H668" s="99">
        <f>'Справка 6'!J40</f>
        <v>13023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44469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44469</v>
      </c>
      <c r="D670" s="99" t="s">
        <v>583</v>
      </c>
      <c r="E670" s="482">
        <v>7</v>
      </c>
      <c r="F670" s="99" t="s">
        <v>582</v>
      </c>
      <c r="H670" s="99">
        <f>'Справка 6'!J42</f>
        <v>61191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44469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44469</v>
      </c>
      <c r="D672" s="99" t="s">
        <v>526</v>
      </c>
      <c r="E672" s="482">
        <v>8</v>
      </c>
      <c r="F672" s="99" t="s">
        <v>525</v>
      </c>
      <c r="H672" s="99">
        <f>'Справка 6'!K12</f>
        <v>9215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44469</v>
      </c>
      <c r="D673" s="99" t="s">
        <v>529</v>
      </c>
      <c r="E673" s="482">
        <v>8</v>
      </c>
      <c r="F673" s="99" t="s">
        <v>528</v>
      </c>
      <c r="H673" s="99">
        <f>'Справка 6'!K13</f>
        <v>9509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44469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44469</v>
      </c>
      <c r="D675" s="99" t="s">
        <v>535</v>
      </c>
      <c r="E675" s="482">
        <v>8</v>
      </c>
      <c r="F675" s="99" t="s">
        <v>534</v>
      </c>
      <c r="H675" s="99">
        <f>'Справка 6'!K15</f>
        <v>929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44469</v>
      </c>
      <c r="D676" s="99" t="s">
        <v>537</v>
      </c>
      <c r="E676" s="482">
        <v>8</v>
      </c>
      <c r="F676" s="99" t="s">
        <v>536</v>
      </c>
      <c r="H676" s="99">
        <f>'Справка 6'!K16</f>
        <v>3873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44469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44469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44469</v>
      </c>
      <c r="D679" s="99" t="s">
        <v>545</v>
      </c>
      <c r="E679" s="482">
        <v>8</v>
      </c>
      <c r="F679" s="99" t="s">
        <v>804</v>
      </c>
      <c r="H679" s="99">
        <f>'Справка 6'!K19</f>
        <v>23526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44469</v>
      </c>
      <c r="D680" s="99" t="s">
        <v>547</v>
      </c>
      <c r="E680" s="482">
        <v>8</v>
      </c>
      <c r="F680" s="99" t="s">
        <v>546</v>
      </c>
      <c r="H680" s="99">
        <f>'Справка 6'!K20</f>
        <v>1669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44469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44469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44469</v>
      </c>
      <c r="D683" s="99" t="s">
        <v>555</v>
      </c>
      <c r="E683" s="482">
        <v>8</v>
      </c>
      <c r="F683" s="99" t="s">
        <v>554</v>
      </c>
      <c r="H683" s="99">
        <f>'Справка 6'!K24</f>
        <v>45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44469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44469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44469</v>
      </c>
      <c r="D686" s="99" t="s">
        <v>560</v>
      </c>
      <c r="E686" s="482">
        <v>8</v>
      </c>
      <c r="F686" s="99" t="s">
        <v>838</v>
      </c>
      <c r="H686" s="99">
        <f>'Справка 6'!K27</f>
        <v>102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44469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44469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44469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44469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44469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44469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44469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44469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44469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44469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44469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44469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44469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44469</v>
      </c>
      <c r="D700" s="99" t="s">
        <v>583</v>
      </c>
      <c r="E700" s="482">
        <v>8</v>
      </c>
      <c r="F700" s="99" t="s">
        <v>582</v>
      </c>
      <c r="H700" s="99">
        <f>'Справка 6'!K42</f>
        <v>25297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44469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44469</v>
      </c>
      <c r="D702" s="99" t="s">
        <v>526</v>
      </c>
      <c r="E702" s="482">
        <v>9</v>
      </c>
      <c r="F702" s="99" t="s">
        <v>525</v>
      </c>
      <c r="H702" s="99">
        <f>'Справка 6'!L12</f>
        <v>504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44469</v>
      </c>
      <c r="D703" s="99" t="s">
        <v>529</v>
      </c>
      <c r="E703" s="482">
        <v>9</v>
      </c>
      <c r="F703" s="99" t="s">
        <v>528</v>
      </c>
      <c r="H703" s="99">
        <f>'Справка 6'!L13</f>
        <v>218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44469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44469</v>
      </c>
      <c r="D705" s="99" t="s">
        <v>535</v>
      </c>
      <c r="E705" s="482">
        <v>9</v>
      </c>
      <c r="F705" s="99" t="s">
        <v>534</v>
      </c>
      <c r="H705" s="99">
        <f>'Справка 6'!L15</f>
        <v>6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44469</v>
      </c>
      <c r="D706" s="99" t="s">
        <v>537</v>
      </c>
      <c r="E706" s="482">
        <v>9</v>
      </c>
      <c r="F706" s="99" t="s">
        <v>536</v>
      </c>
      <c r="H706" s="99">
        <f>'Справка 6'!L16</f>
        <v>128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44469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44469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44469</v>
      </c>
      <c r="D709" s="99" t="s">
        <v>545</v>
      </c>
      <c r="E709" s="482">
        <v>9</v>
      </c>
      <c r="F709" s="99" t="s">
        <v>804</v>
      </c>
      <c r="H709" s="99">
        <f>'Справка 6'!L19</f>
        <v>856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44469</v>
      </c>
      <c r="D710" s="99" t="s">
        <v>547</v>
      </c>
      <c r="E710" s="482">
        <v>9</v>
      </c>
      <c r="F710" s="99" t="s">
        <v>546</v>
      </c>
      <c r="H710" s="99">
        <f>'Справка 6'!L20</f>
        <v>72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44469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44469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44469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44469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44469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44469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44469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44469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44469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44469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44469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44469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44469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44469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44469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44469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44469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44469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44469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44469</v>
      </c>
      <c r="D730" s="99" t="s">
        <v>583</v>
      </c>
      <c r="E730" s="482">
        <v>9</v>
      </c>
      <c r="F730" s="99" t="s">
        <v>582</v>
      </c>
      <c r="H730" s="99">
        <f>'Справка 6'!L42</f>
        <v>929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44469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44469</v>
      </c>
      <c r="D732" s="99" t="s">
        <v>526</v>
      </c>
      <c r="E732" s="482">
        <v>10</v>
      </c>
      <c r="F732" s="99" t="s">
        <v>525</v>
      </c>
      <c r="H732" s="99">
        <f>'Справка 6'!M12</f>
        <v>389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44469</v>
      </c>
      <c r="D733" s="99" t="s">
        <v>529</v>
      </c>
      <c r="E733" s="482">
        <v>10</v>
      </c>
      <c r="F733" s="99" t="s">
        <v>528</v>
      </c>
      <c r="H733" s="99">
        <f>'Справка 6'!M13</f>
        <v>604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44469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44469</v>
      </c>
      <c r="D735" s="99" t="s">
        <v>535</v>
      </c>
      <c r="E735" s="482">
        <v>10</v>
      </c>
      <c r="F735" s="99" t="s">
        <v>534</v>
      </c>
      <c r="H735" s="99">
        <f>'Справка 6'!M15</f>
        <v>37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44469</v>
      </c>
      <c r="D736" s="99" t="s">
        <v>537</v>
      </c>
      <c r="E736" s="482">
        <v>10</v>
      </c>
      <c r="F736" s="99" t="s">
        <v>536</v>
      </c>
      <c r="H736" s="99">
        <f>'Справка 6'!M16</f>
        <v>7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44469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44469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44469</v>
      </c>
      <c r="D739" s="99" t="s">
        <v>545</v>
      </c>
      <c r="E739" s="482">
        <v>10</v>
      </c>
      <c r="F739" s="99" t="s">
        <v>804</v>
      </c>
      <c r="H739" s="99">
        <f>'Справка 6'!M19</f>
        <v>1037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44469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44469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44469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44469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44469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44469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44469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44469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44469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44469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44469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44469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44469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44469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44469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44469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44469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44469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44469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44469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44469</v>
      </c>
      <c r="D760" s="99" t="s">
        <v>583</v>
      </c>
      <c r="E760" s="482">
        <v>10</v>
      </c>
      <c r="F760" s="99" t="s">
        <v>582</v>
      </c>
      <c r="H760" s="99">
        <f>'Справка 6'!M42</f>
        <v>1038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44469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44469</v>
      </c>
      <c r="D762" s="99" t="s">
        <v>526</v>
      </c>
      <c r="E762" s="482">
        <v>11</v>
      </c>
      <c r="F762" s="99" t="s">
        <v>525</v>
      </c>
      <c r="H762" s="99">
        <f>'Справка 6'!N12</f>
        <v>9330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44469</v>
      </c>
      <c r="D763" s="99" t="s">
        <v>529</v>
      </c>
      <c r="E763" s="482">
        <v>11</v>
      </c>
      <c r="F763" s="99" t="s">
        <v>528</v>
      </c>
      <c r="H763" s="99">
        <f>'Справка 6'!N13</f>
        <v>9123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44469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44469</v>
      </c>
      <c r="D765" s="99" t="s">
        <v>535</v>
      </c>
      <c r="E765" s="482">
        <v>11</v>
      </c>
      <c r="F765" s="99" t="s">
        <v>534</v>
      </c>
      <c r="H765" s="99">
        <f>'Справка 6'!N15</f>
        <v>898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44469</v>
      </c>
      <c r="D766" s="99" t="s">
        <v>537</v>
      </c>
      <c r="E766" s="482">
        <v>11</v>
      </c>
      <c r="F766" s="99" t="s">
        <v>536</v>
      </c>
      <c r="H766" s="99">
        <f>'Справка 6'!N16</f>
        <v>3994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44469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44469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44469</v>
      </c>
      <c r="D769" s="99" t="s">
        <v>545</v>
      </c>
      <c r="E769" s="482">
        <v>11</v>
      </c>
      <c r="F769" s="99" t="s">
        <v>804</v>
      </c>
      <c r="H769" s="99">
        <f>'Справка 6'!N19</f>
        <v>23345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44469</v>
      </c>
      <c r="D770" s="99" t="s">
        <v>547</v>
      </c>
      <c r="E770" s="482">
        <v>11</v>
      </c>
      <c r="F770" s="99" t="s">
        <v>546</v>
      </c>
      <c r="H770" s="99">
        <f>'Справка 6'!N20</f>
        <v>1741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44469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44469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44469</v>
      </c>
      <c r="D773" s="99" t="s">
        <v>555</v>
      </c>
      <c r="E773" s="482">
        <v>11</v>
      </c>
      <c r="F773" s="99" t="s">
        <v>554</v>
      </c>
      <c r="H773" s="99">
        <f>'Справка 6'!N24</f>
        <v>46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44469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44469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44469</v>
      </c>
      <c r="D776" s="99" t="s">
        <v>560</v>
      </c>
      <c r="E776" s="482">
        <v>11</v>
      </c>
      <c r="F776" s="99" t="s">
        <v>838</v>
      </c>
      <c r="H776" s="99">
        <f>'Справка 6'!N27</f>
        <v>103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44469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44469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44469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44469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44469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44469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44469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44469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44469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44469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44469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44469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44469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44469</v>
      </c>
      <c r="D790" s="99" t="s">
        <v>583</v>
      </c>
      <c r="E790" s="482">
        <v>11</v>
      </c>
      <c r="F790" s="99" t="s">
        <v>582</v>
      </c>
      <c r="H790" s="99">
        <f>'Справка 6'!N42</f>
        <v>25188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44469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44469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44469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44469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44469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44469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44469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44469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44469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44469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44469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44469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44469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44469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44469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44469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44469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44469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44469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44469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44469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44469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44469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44469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44469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44469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44469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44469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44469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44469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44469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44469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44469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44469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44469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44469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44469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44469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44469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44469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44469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44469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44469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44469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44469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44469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44469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44469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44469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44469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44469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44469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44469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44469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44469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44469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44469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44469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44469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44469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44469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44469</v>
      </c>
      <c r="D852" s="99" t="s">
        <v>526</v>
      </c>
      <c r="E852" s="482">
        <v>14</v>
      </c>
      <c r="F852" s="99" t="s">
        <v>525</v>
      </c>
      <c r="H852" s="99">
        <f>'Справка 6'!Q12</f>
        <v>9330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44469</v>
      </c>
      <c r="D853" s="99" t="s">
        <v>529</v>
      </c>
      <c r="E853" s="482">
        <v>14</v>
      </c>
      <c r="F853" s="99" t="s">
        <v>528</v>
      </c>
      <c r="H853" s="99">
        <f>'Справка 6'!Q13</f>
        <v>9123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44469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44469</v>
      </c>
      <c r="D855" s="99" t="s">
        <v>535</v>
      </c>
      <c r="E855" s="482">
        <v>14</v>
      </c>
      <c r="F855" s="99" t="s">
        <v>534</v>
      </c>
      <c r="H855" s="99">
        <f>'Справка 6'!Q15</f>
        <v>898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44469</v>
      </c>
      <c r="D856" s="99" t="s">
        <v>537</v>
      </c>
      <c r="E856" s="482">
        <v>14</v>
      </c>
      <c r="F856" s="99" t="s">
        <v>536</v>
      </c>
      <c r="H856" s="99">
        <f>'Справка 6'!Q16</f>
        <v>3994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44469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44469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44469</v>
      </c>
      <c r="D859" s="99" t="s">
        <v>545</v>
      </c>
      <c r="E859" s="482">
        <v>14</v>
      </c>
      <c r="F859" s="99" t="s">
        <v>804</v>
      </c>
      <c r="H859" s="99">
        <f>'Справка 6'!Q19</f>
        <v>23345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44469</v>
      </c>
      <c r="D860" s="99" t="s">
        <v>547</v>
      </c>
      <c r="E860" s="482">
        <v>14</v>
      </c>
      <c r="F860" s="99" t="s">
        <v>546</v>
      </c>
      <c r="H860" s="99">
        <f>'Справка 6'!Q20</f>
        <v>1741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44469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44469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44469</v>
      </c>
      <c r="D863" s="99" t="s">
        <v>555</v>
      </c>
      <c r="E863" s="482">
        <v>14</v>
      </c>
      <c r="F863" s="99" t="s">
        <v>554</v>
      </c>
      <c r="H863" s="99">
        <f>'Справка 6'!Q24</f>
        <v>46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44469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44469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44469</v>
      </c>
      <c r="D866" s="99" t="s">
        <v>560</v>
      </c>
      <c r="E866" s="482">
        <v>14</v>
      </c>
      <c r="F866" s="99" t="s">
        <v>838</v>
      </c>
      <c r="H866" s="99">
        <f>'Справка 6'!Q27</f>
        <v>103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44469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44469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44469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44469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44469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44469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44469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44469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44469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44469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44469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44469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44469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44469</v>
      </c>
      <c r="D880" s="99" t="s">
        <v>583</v>
      </c>
      <c r="E880" s="482">
        <v>14</v>
      </c>
      <c r="F880" s="99" t="s">
        <v>582</v>
      </c>
      <c r="H880" s="99">
        <f>'Справка 6'!Q42</f>
        <v>25188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44469</v>
      </c>
      <c r="D881" s="99" t="s">
        <v>523</v>
      </c>
      <c r="E881" s="482">
        <v>15</v>
      </c>
      <c r="F881" s="99" t="s">
        <v>522</v>
      </c>
      <c r="H881" s="99">
        <f>'Справка 6'!R11</f>
        <v>3709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44469</v>
      </c>
      <c r="D882" s="99" t="s">
        <v>526</v>
      </c>
      <c r="E882" s="482">
        <v>15</v>
      </c>
      <c r="F882" s="99" t="s">
        <v>525</v>
      </c>
      <c r="H882" s="99">
        <f>'Справка 6'!R12</f>
        <v>15162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44469</v>
      </c>
      <c r="D883" s="99" t="s">
        <v>529</v>
      </c>
      <c r="E883" s="482">
        <v>15</v>
      </c>
      <c r="F883" s="99" t="s">
        <v>528</v>
      </c>
      <c r="H883" s="99">
        <f>'Справка 6'!R13</f>
        <v>1594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44469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44469</v>
      </c>
      <c r="D885" s="99" t="s">
        <v>535</v>
      </c>
      <c r="E885" s="482">
        <v>15</v>
      </c>
      <c r="F885" s="99" t="s">
        <v>534</v>
      </c>
      <c r="H885" s="99">
        <f>'Справка 6'!R15</f>
        <v>105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44469</v>
      </c>
      <c r="D886" s="99" t="s">
        <v>537</v>
      </c>
      <c r="E886" s="482">
        <v>15</v>
      </c>
      <c r="F886" s="99" t="s">
        <v>536</v>
      </c>
      <c r="H886" s="99">
        <f>'Справка 6'!R16</f>
        <v>489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44469</v>
      </c>
      <c r="D887" s="99" t="s">
        <v>540</v>
      </c>
      <c r="E887" s="482">
        <v>15</v>
      </c>
      <c r="F887" s="99" t="s">
        <v>539</v>
      </c>
      <c r="H887" s="99">
        <f>'Справка 6'!R17</f>
        <v>460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44469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44469</v>
      </c>
      <c r="D889" s="99" t="s">
        <v>545</v>
      </c>
      <c r="E889" s="482">
        <v>15</v>
      </c>
      <c r="F889" s="99" t="s">
        <v>804</v>
      </c>
      <c r="H889" s="99">
        <f>'Справка 6'!R19</f>
        <v>21519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44469</v>
      </c>
      <c r="D890" s="99" t="s">
        <v>547</v>
      </c>
      <c r="E890" s="482">
        <v>15</v>
      </c>
      <c r="F890" s="99" t="s">
        <v>546</v>
      </c>
      <c r="H890" s="99">
        <f>'Справка 6'!R20</f>
        <v>1454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44469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44469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44469</v>
      </c>
      <c r="D893" s="99" t="s">
        <v>555</v>
      </c>
      <c r="E893" s="482">
        <v>15</v>
      </c>
      <c r="F893" s="99" t="s">
        <v>554</v>
      </c>
      <c r="H893" s="99">
        <f>'Справка 6'!R24</f>
        <v>6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44469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44469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44469</v>
      </c>
      <c r="D896" s="99" t="s">
        <v>560</v>
      </c>
      <c r="E896" s="482">
        <v>15</v>
      </c>
      <c r="F896" s="99" t="s">
        <v>838</v>
      </c>
      <c r="H896" s="99">
        <f>'Справка 6'!R27</f>
        <v>6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44469</v>
      </c>
      <c r="D897" s="99" t="s">
        <v>562</v>
      </c>
      <c r="E897" s="482">
        <v>15</v>
      </c>
      <c r="F897" s="99" t="s">
        <v>561</v>
      </c>
      <c r="H897" s="99">
        <f>'Справка 6'!R29</f>
        <v>12004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44469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44469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44469</v>
      </c>
      <c r="D900" s="99" t="s">
        <v>565</v>
      </c>
      <c r="E900" s="482">
        <v>15</v>
      </c>
      <c r="F900" s="99" t="s">
        <v>113</v>
      </c>
      <c r="H900" s="99">
        <f>'Справка 6'!R32</f>
        <v>11438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44469</v>
      </c>
      <c r="D901" s="99" t="s">
        <v>566</v>
      </c>
      <c r="E901" s="482">
        <v>15</v>
      </c>
      <c r="F901" s="99" t="s">
        <v>115</v>
      </c>
      <c r="H901" s="99">
        <f>'Справка 6'!R33</f>
        <v>566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44469</v>
      </c>
      <c r="D902" s="99" t="s">
        <v>568</v>
      </c>
      <c r="E902" s="482">
        <v>15</v>
      </c>
      <c r="F902" s="99" t="s">
        <v>567</v>
      </c>
      <c r="H902" s="99">
        <f>'Справка 6'!R34</f>
        <v>990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44469</v>
      </c>
      <c r="D903" s="99" t="s">
        <v>569</v>
      </c>
      <c r="E903" s="482">
        <v>15</v>
      </c>
      <c r="F903" s="99" t="s">
        <v>121</v>
      </c>
      <c r="H903" s="99">
        <f>'Справка 6'!R35</f>
        <v>990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44469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44469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44469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44469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44469</v>
      </c>
      <c r="D908" s="99" t="s">
        <v>578</v>
      </c>
      <c r="E908" s="482">
        <v>15</v>
      </c>
      <c r="F908" s="99" t="s">
        <v>803</v>
      </c>
      <c r="H908" s="99">
        <f>'Справка 6'!R40</f>
        <v>13024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44469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44469</v>
      </c>
      <c r="D910" s="99" t="s">
        <v>583</v>
      </c>
      <c r="E910" s="482">
        <v>15</v>
      </c>
      <c r="F910" s="99" t="s">
        <v>582</v>
      </c>
      <c r="H910" s="99">
        <f>'Справка 6'!R42</f>
        <v>36003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44469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44469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44469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44469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44469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44469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44469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44469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44469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44469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44469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44469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625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44469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44469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625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44469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44469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386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44469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44469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44469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44469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44469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44469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44469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44469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44469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44469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244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44469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44469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44469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44469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244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44469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1255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44469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1255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44469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44469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44469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44469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44469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44469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44469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44469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44469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44469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44469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44469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625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44469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44469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625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44469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44469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386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44469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44469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44469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44469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44469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44469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44469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44469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44469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44469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244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44469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44469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44469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44469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244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44469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1255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44469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1255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44469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44469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44469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44469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44469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44469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44469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44469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44469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44469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44469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44469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44469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44469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44469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44469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44469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44469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44469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44469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44469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44469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44469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44469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44469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44469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44469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44469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44469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44469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44469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44469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44469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44469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44469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44469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44469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44469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44469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44469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44469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44469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44469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44469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44469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53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44469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53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44469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53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44469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1374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44469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1099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44469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181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44469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44469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918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44469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538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44469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538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44469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44469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44469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44469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44469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44469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44469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44469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44469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1076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44469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44469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368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44469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44469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400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44469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201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44469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44469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44469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201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44469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107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44469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357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44469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3070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44469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4497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44469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44469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44469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44469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44469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44469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44469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44469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44469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44469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44469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44469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44469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44469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44469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44469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44469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1099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44469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181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44469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44469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918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44469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538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44469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538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44469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44469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44469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44469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44469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44469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44469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44469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44469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1076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44469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44469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368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44469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44469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400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44469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201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44469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44469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44469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201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44469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107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44469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357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44469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3070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44469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3070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44469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44469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44469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44469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44469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44469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44469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44469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44469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44469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44469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44469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44469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53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44469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53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44469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53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44469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1374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44469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44469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44469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44469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44469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44469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44469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44469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44469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44469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44469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44469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44469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44469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44469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44469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44469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44469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44469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44469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44469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44469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44469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44469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44469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44469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44469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1427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44469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44469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44469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44469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44469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44469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44469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44469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44469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44469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44469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44469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44469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44469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44469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44469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44469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44469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44469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44469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44469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44469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44469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44469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44469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44469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44469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44469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44469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44469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44469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44469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44469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44469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44469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44469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44469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44469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44469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44469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44469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44469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44469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44469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44469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44469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44469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44469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44469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44469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44469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44469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44469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44469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44469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44469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44469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44469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44469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4">
        <f>'Справка 8'!C13</f>
        <v>7252798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44469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44469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44469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44469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44469</v>
      </c>
      <c r="D1202" s="99" t="s">
        <v>770</v>
      </c>
      <c r="E1202" s="99">
        <v>1</v>
      </c>
      <c r="F1202" s="99" t="s">
        <v>761</v>
      </c>
      <c r="H1202" s="484">
        <f>'Справка 8'!C18</f>
        <v>7752798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44469</v>
      </c>
      <c r="D1203" s="99" t="s">
        <v>772</v>
      </c>
      <c r="E1203" s="99">
        <v>1</v>
      </c>
      <c r="F1203" s="99" t="s">
        <v>762</v>
      </c>
      <c r="H1203" s="484">
        <f>'Справка 8'!C20</f>
        <v>3388306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44469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44469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44469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44469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44469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44469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44469</v>
      </c>
      <c r="D1210" s="99" t="s">
        <v>786</v>
      </c>
      <c r="E1210" s="99">
        <v>1</v>
      </c>
      <c r="F1210" s="99" t="s">
        <v>771</v>
      </c>
      <c r="H1210" s="484">
        <f>'Справка 8'!C27</f>
        <v>4388306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44469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44469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44469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44469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44469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44469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44469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44469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44469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44469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44469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44469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44469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44469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44469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44469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44469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44469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44469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44469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44469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44469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44469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44469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44469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44469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44469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44469</v>
      </c>
      <c r="D1239" s="99" t="s">
        <v>763</v>
      </c>
      <c r="E1239" s="99">
        <v>4</v>
      </c>
      <c r="F1239" s="99" t="s">
        <v>762</v>
      </c>
      <c r="H1239" s="484">
        <f>'Справка 8'!F13</f>
        <v>12041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44469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44469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44469</v>
      </c>
      <c r="D1242" s="99" t="s">
        <v>768</v>
      </c>
      <c r="E1242" s="99">
        <v>4</v>
      </c>
      <c r="F1242" s="99" t="s">
        <v>767</v>
      </c>
      <c r="H1242" s="484">
        <f>'Справка 8'!F16</f>
        <v>1007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44469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44469</v>
      </c>
      <c r="D1244" s="99" t="s">
        <v>770</v>
      </c>
      <c r="E1244" s="99">
        <v>4</v>
      </c>
      <c r="F1244" s="99" t="s">
        <v>761</v>
      </c>
      <c r="H1244" s="484">
        <f>'Справка 8'!F18</f>
        <v>13078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44469</v>
      </c>
      <c r="D1245" s="99" t="s">
        <v>772</v>
      </c>
      <c r="E1245" s="99">
        <v>4</v>
      </c>
      <c r="F1245" s="99" t="s">
        <v>762</v>
      </c>
      <c r="H1245" s="484">
        <f>'Справка 8'!F20</f>
        <v>3344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44469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44469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44469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44469</v>
      </c>
      <c r="D1249" s="99" t="s">
        <v>780</v>
      </c>
      <c r="E1249" s="99">
        <v>4</v>
      </c>
      <c r="F1249" s="99" t="s">
        <v>779</v>
      </c>
      <c r="H1249" s="484">
        <f>'Справка 8'!F24</f>
        <v>2472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44469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44469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44469</v>
      </c>
      <c r="D1252" s="99" t="s">
        <v>786</v>
      </c>
      <c r="E1252" s="99">
        <v>4</v>
      </c>
      <c r="F1252" s="99" t="s">
        <v>771</v>
      </c>
      <c r="H1252" s="484">
        <f>'Справка 8'!F27</f>
        <v>5816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44469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44469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44469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44469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44469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44469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44469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44469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44469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44469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44469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44469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44469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44469</v>
      </c>
      <c r="D1267" s="99" t="s">
        <v>763</v>
      </c>
      <c r="E1267" s="99">
        <v>6</v>
      </c>
      <c r="F1267" s="99" t="s">
        <v>762</v>
      </c>
      <c r="H1267" s="484">
        <f>'Справка 8'!H13</f>
        <v>37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44469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44469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44469</v>
      </c>
      <c r="D1270" s="99" t="s">
        <v>768</v>
      </c>
      <c r="E1270" s="99">
        <v>6</v>
      </c>
      <c r="F1270" s="99" t="s">
        <v>767</v>
      </c>
      <c r="H1270" s="484">
        <f>'Справка 8'!H16</f>
        <v>17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44469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44469</v>
      </c>
      <c r="D1272" s="99" t="s">
        <v>770</v>
      </c>
      <c r="E1272" s="99">
        <v>6</v>
      </c>
      <c r="F1272" s="99" t="s">
        <v>761</v>
      </c>
      <c r="H1272" s="484">
        <f>'Справка 8'!H18</f>
        <v>54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44469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44469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44469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44469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44469</v>
      </c>
      <c r="D1277" s="99" t="s">
        <v>780</v>
      </c>
      <c r="E1277" s="99">
        <v>6</v>
      </c>
      <c r="F1277" s="99" t="s">
        <v>779</v>
      </c>
      <c r="H1277" s="484">
        <f>'Справка 8'!H24</f>
        <v>87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44469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44469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44469</v>
      </c>
      <c r="D1280" s="99" t="s">
        <v>786</v>
      </c>
      <c r="E1280" s="99">
        <v>6</v>
      </c>
      <c r="F1280" s="99" t="s">
        <v>771</v>
      </c>
      <c r="H1280" s="484">
        <f>'Справка 8'!H27</f>
        <v>87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44469</v>
      </c>
      <c r="D1281" s="99" t="s">
        <v>763</v>
      </c>
      <c r="E1281" s="99">
        <v>7</v>
      </c>
      <c r="F1281" s="99" t="s">
        <v>762</v>
      </c>
      <c r="H1281" s="484">
        <f>'Справка 8'!I13</f>
        <v>12004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44469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44469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44469</v>
      </c>
      <c r="D1284" s="99" t="s">
        <v>768</v>
      </c>
      <c r="E1284" s="99">
        <v>7</v>
      </c>
      <c r="F1284" s="99" t="s">
        <v>767</v>
      </c>
      <c r="H1284" s="484">
        <f>'Справка 8'!I16</f>
        <v>990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44469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44469</v>
      </c>
      <c r="D1286" s="99" t="s">
        <v>770</v>
      </c>
      <c r="E1286" s="99">
        <v>7</v>
      </c>
      <c r="F1286" s="99" t="s">
        <v>761</v>
      </c>
      <c r="H1286" s="484">
        <f>'Справка 8'!I18</f>
        <v>13024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44469</v>
      </c>
      <c r="D1287" s="99" t="s">
        <v>772</v>
      </c>
      <c r="E1287" s="99">
        <v>7</v>
      </c>
      <c r="F1287" s="99" t="s">
        <v>762</v>
      </c>
      <c r="H1287" s="484">
        <f>'Справка 8'!I20</f>
        <v>3344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44469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44469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44469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44469</v>
      </c>
      <c r="D1291" s="99" t="s">
        <v>780</v>
      </c>
      <c r="E1291" s="99">
        <v>7</v>
      </c>
      <c r="F1291" s="99" t="s">
        <v>779</v>
      </c>
      <c r="H1291" s="484">
        <f>'Справка 8'!I24</f>
        <v>2385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44469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44469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44469</v>
      </c>
      <c r="D1294" s="99" t="s">
        <v>786</v>
      </c>
      <c r="E1294" s="99">
        <v>7</v>
      </c>
      <c r="F1294" s="99" t="s">
        <v>771</v>
      </c>
      <c r="H1294" s="484">
        <f>'Справка 8'!I27</f>
        <v>5729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9">
      <selection activeCell="C79" sqref="C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3709</v>
      </c>
      <c r="D12" s="188">
        <v>3947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15162</v>
      </c>
      <c r="D13" s="188">
        <v>15811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1594</v>
      </c>
      <c r="D14" s="188">
        <v>1536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105</v>
      </c>
      <c r="D16" s="188">
        <v>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489</v>
      </c>
      <c r="D17" s="188">
        <v>527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460</v>
      </c>
      <c r="D18" s="188">
        <v>499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21519</v>
      </c>
      <c r="D20" s="567">
        <f>SUM(D12:D19)</f>
        <v>22325</v>
      </c>
      <c r="E20" s="84" t="s">
        <v>54</v>
      </c>
      <c r="F20" s="87" t="s">
        <v>55</v>
      </c>
      <c r="G20" s="188">
        <v>7407</v>
      </c>
      <c r="H20" s="188">
        <v>7407</v>
      </c>
    </row>
    <row r="21" spans="1:8" ht="15.75">
      <c r="A21" s="94" t="s">
        <v>56</v>
      </c>
      <c r="B21" s="90" t="s">
        <v>57</v>
      </c>
      <c r="C21" s="463">
        <v>1454</v>
      </c>
      <c r="D21" s="464">
        <v>1526</v>
      </c>
      <c r="E21" s="84" t="s">
        <v>58</v>
      </c>
      <c r="F21" s="87" t="s">
        <v>59</v>
      </c>
      <c r="G21" s="188">
        <v>-566</v>
      </c>
      <c r="H21" s="188">
        <v>-550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6</v>
      </c>
      <c r="D25" s="187">
        <v>6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20400</v>
      </c>
      <c r="H26" s="567">
        <f>H20+H21+H22</f>
        <v>20416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6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11192</v>
      </c>
      <c r="H28" s="565">
        <f>SUM(H29:H31)</f>
        <v>12108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11192</v>
      </c>
      <c r="H29" s="187">
        <v>12108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-24</v>
      </c>
      <c r="H33" s="187">
        <v>-1011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11168</v>
      </c>
      <c r="H34" s="567">
        <f>H28+H32+H33</f>
        <v>11097</v>
      </c>
    </row>
    <row r="35" spans="1:8" ht="15.75">
      <c r="A35" s="84" t="s">
        <v>106</v>
      </c>
      <c r="B35" s="88" t="s">
        <v>107</v>
      </c>
      <c r="C35" s="564">
        <f>SUM(C36:C39)</f>
        <v>12004</v>
      </c>
      <c r="D35" s="565">
        <f>SUM(D36:D39)</f>
        <v>12041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38152</v>
      </c>
      <c r="H37" s="569">
        <f>H26+H18+H34</f>
        <v>38097</v>
      </c>
    </row>
    <row r="38" spans="1:13" ht="15.75">
      <c r="A38" s="84" t="s">
        <v>113</v>
      </c>
      <c r="B38" s="86" t="s">
        <v>114</v>
      </c>
      <c r="C38" s="188">
        <v>11438</v>
      </c>
      <c r="D38" s="188">
        <v>11475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566</v>
      </c>
      <c r="D39" s="188">
        <v>566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990</v>
      </c>
      <c r="D40" s="565">
        <f>D41+D42+D44</f>
        <v>1006</v>
      </c>
      <c r="E40" s="206" t="s">
        <v>119</v>
      </c>
      <c r="F40" s="203" t="s">
        <v>120</v>
      </c>
      <c r="G40" s="551">
        <v>9922</v>
      </c>
      <c r="H40" s="552">
        <v>9597</v>
      </c>
      <c r="M40" s="92"/>
    </row>
    <row r="41" spans="1:8" ht="16.5" thickBot="1">
      <c r="A41" s="84" t="s">
        <v>121</v>
      </c>
      <c r="B41" s="86" t="s">
        <v>122</v>
      </c>
      <c r="C41" s="188">
        <v>990</v>
      </c>
      <c r="D41" s="187">
        <v>1006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13024</v>
      </c>
      <c r="D46" s="567">
        <f>D35+D40+D45</f>
        <v>13077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53</v>
      </c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53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>
        <v>2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1374</v>
      </c>
      <c r="H54" s="187">
        <v>1280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36003</v>
      </c>
      <c r="D56" s="571">
        <f>D20+D21+D22+D28+D33+D46+D52+D54+D55</f>
        <v>36934</v>
      </c>
      <c r="E56" s="94" t="s">
        <v>825</v>
      </c>
      <c r="F56" s="93" t="s">
        <v>172</v>
      </c>
      <c r="G56" s="568">
        <f>G50+G52+G53+G54+G55</f>
        <v>1427</v>
      </c>
      <c r="H56" s="569">
        <f>H50+H52+H53+H54+H55</f>
        <v>1282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198</v>
      </c>
      <c r="D59" s="188">
        <v>279</v>
      </c>
      <c r="E59" s="192" t="s">
        <v>180</v>
      </c>
      <c r="F59" s="473" t="s">
        <v>181</v>
      </c>
      <c r="G59" s="188">
        <v>538</v>
      </c>
      <c r="H59" s="187">
        <v>538</v>
      </c>
    </row>
    <row r="60" spans="1:13" ht="15.75">
      <c r="A60" s="84" t="s">
        <v>178</v>
      </c>
      <c r="B60" s="86" t="s">
        <v>179</v>
      </c>
      <c r="C60" s="188">
        <v>38</v>
      </c>
      <c r="D60" s="188">
        <v>245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141</v>
      </c>
      <c r="D61" s="188">
        <v>135</v>
      </c>
      <c r="E61" s="191" t="s">
        <v>188</v>
      </c>
      <c r="F61" s="87" t="s">
        <v>189</v>
      </c>
      <c r="G61" s="564">
        <f>SUM(G62:G68)</f>
        <v>2175</v>
      </c>
      <c r="H61" s="565">
        <f>SUM(H62:H68)</f>
        <v>3133</v>
      </c>
    </row>
    <row r="62" spans="1:13" ht="15.75">
      <c r="A62" s="84" t="s">
        <v>186</v>
      </c>
      <c r="B62" s="88" t="s">
        <v>187</v>
      </c>
      <c r="C62" s="188">
        <v>9</v>
      </c>
      <c r="D62" s="188">
        <v>3</v>
      </c>
      <c r="E62" s="191" t="s">
        <v>192</v>
      </c>
      <c r="F62" s="87" t="s">
        <v>193</v>
      </c>
      <c r="G62" s="188">
        <v>1099</v>
      </c>
      <c r="H62" s="188">
        <v>2243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368</v>
      </c>
      <c r="H64" s="188">
        <v>301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386</v>
      </c>
      <c r="D65" s="567">
        <f>SUM(D59:D64)</f>
        <v>662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400</v>
      </c>
      <c r="H66" s="188">
        <v>336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107</v>
      </c>
      <c r="H67" s="188">
        <v>77</v>
      </c>
    </row>
    <row r="68" spans="1:8" ht="15.75">
      <c r="A68" s="84" t="s">
        <v>206</v>
      </c>
      <c r="B68" s="86" t="s">
        <v>207</v>
      </c>
      <c r="C68" s="188">
        <v>625</v>
      </c>
      <c r="D68" s="188">
        <v>708</v>
      </c>
      <c r="E68" s="84" t="s">
        <v>212</v>
      </c>
      <c r="F68" s="87" t="s">
        <v>213</v>
      </c>
      <c r="G68" s="188">
        <v>201</v>
      </c>
      <c r="H68" s="188">
        <v>176</v>
      </c>
    </row>
    <row r="69" spans="1:8" ht="15.75">
      <c r="A69" s="84" t="s">
        <v>210</v>
      </c>
      <c r="B69" s="86" t="s">
        <v>211</v>
      </c>
      <c r="C69" s="188">
        <v>386</v>
      </c>
      <c r="D69" s="188">
        <v>314</v>
      </c>
      <c r="E69" s="192" t="s">
        <v>79</v>
      </c>
      <c r="F69" s="87" t="s">
        <v>216</v>
      </c>
      <c r="G69" s="188">
        <v>357</v>
      </c>
      <c r="H69" s="188">
        <v>365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3070</v>
      </c>
      <c r="H71" s="567">
        <f>H59+H60+H61+H69+H70</f>
        <v>4036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244</v>
      </c>
      <c r="D75" s="188">
        <v>608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1255</v>
      </c>
      <c r="D76" s="567">
        <f>SUM(D68:D75)</f>
        <v>1630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5729</v>
      </c>
      <c r="D79" s="565">
        <f>SUM(D80:D82)</f>
        <v>5834</v>
      </c>
      <c r="E79" s="196" t="s">
        <v>824</v>
      </c>
      <c r="F79" s="93" t="s">
        <v>241</v>
      </c>
      <c r="G79" s="568">
        <f>G71+G73+G75+G77</f>
        <v>3070</v>
      </c>
      <c r="H79" s="569">
        <f>H71+H73+H75+H77</f>
        <v>4036</v>
      </c>
    </row>
    <row r="80" spans="1:8" ht="15.75">
      <c r="A80" s="84" t="s">
        <v>239</v>
      </c>
      <c r="B80" s="86" t="s">
        <v>240</v>
      </c>
      <c r="C80" s="188">
        <v>2385</v>
      </c>
      <c r="D80" s="188">
        <v>2472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3344</v>
      </c>
      <c r="D82" s="188">
        <v>3362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1605</v>
      </c>
      <c r="D84" s="188">
        <v>1605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7334</v>
      </c>
      <c r="D85" s="567">
        <f>D84+D83+D79</f>
        <v>7439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149</v>
      </c>
      <c r="D88" s="188">
        <v>156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7444</v>
      </c>
      <c r="D89" s="188">
        <v>6191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7593</v>
      </c>
      <c r="D92" s="567">
        <f>SUM(D88:D91)</f>
        <v>6347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16568</v>
      </c>
      <c r="D94" s="571">
        <f>D65+D76+D85+D92+D93</f>
        <v>16078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52571</v>
      </c>
      <c r="D95" s="573">
        <f>D94+D56</f>
        <v>53012</v>
      </c>
      <c r="E95" s="220" t="s">
        <v>916</v>
      </c>
      <c r="F95" s="476" t="s">
        <v>268</v>
      </c>
      <c r="G95" s="572">
        <f>G37+G40+G56+G79</f>
        <v>52571</v>
      </c>
      <c r="H95" s="573">
        <f>H37+H40+H56+H79</f>
        <v>53012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44523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973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4" sqref="D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1688</v>
      </c>
      <c r="D12" s="308">
        <v>1095</v>
      </c>
      <c r="E12" s="185" t="s">
        <v>277</v>
      </c>
      <c r="F12" s="231" t="s">
        <v>278</v>
      </c>
      <c r="G12" s="307">
        <v>921</v>
      </c>
      <c r="H12" s="308">
        <v>899</v>
      </c>
    </row>
    <row r="13" spans="1:8" ht="15.75">
      <c r="A13" s="185" t="s">
        <v>279</v>
      </c>
      <c r="B13" s="181" t="s">
        <v>280</v>
      </c>
      <c r="C13" s="307">
        <v>1413</v>
      </c>
      <c r="D13" s="308">
        <v>1162</v>
      </c>
      <c r="E13" s="185" t="s">
        <v>281</v>
      </c>
      <c r="F13" s="231" t="s">
        <v>282</v>
      </c>
      <c r="G13" s="307">
        <v>1886</v>
      </c>
      <c r="H13" s="308">
        <v>1376</v>
      </c>
    </row>
    <row r="14" spans="1:8" ht="15.75">
      <c r="A14" s="185" t="s">
        <v>283</v>
      </c>
      <c r="B14" s="181" t="s">
        <v>284</v>
      </c>
      <c r="C14" s="307">
        <v>929</v>
      </c>
      <c r="D14" s="308">
        <v>1053</v>
      </c>
      <c r="E14" s="236" t="s">
        <v>285</v>
      </c>
      <c r="F14" s="231" t="s">
        <v>286</v>
      </c>
      <c r="G14" s="307">
        <v>5005</v>
      </c>
      <c r="H14" s="308">
        <v>4086</v>
      </c>
    </row>
    <row r="15" spans="1:8" ht="15.75">
      <c r="A15" s="185" t="s">
        <v>287</v>
      </c>
      <c r="B15" s="181" t="s">
        <v>288</v>
      </c>
      <c r="C15" s="307">
        <v>4511</v>
      </c>
      <c r="D15" s="308">
        <v>4015</v>
      </c>
      <c r="E15" s="236" t="s">
        <v>79</v>
      </c>
      <c r="F15" s="231" t="s">
        <v>289</v>
      </c>
      <c r="G15" s="307">
        <v>1563</v>
      </c>
      <c r="H15" s="308">
        <v>1115</v>
      </c>
    </row>
    <row r="16" spans="1:8" ht="15.75">
      <c r="A16" s="185" t="s">
        <v>290</v>
      </c>
      <c r="B16" s="181" t="s">
        <v>291</v>
      </c>
      <c r="C16" s="307">
        <v>767</v>
      </c>
      <c r="D16" s="308">
        <v>671</v>
      </c>
      <c r="E16" s="227" t="s">
        <v>52</v>
      </c>
      <c r="F16" s="255" t="s">
        <v>292</v>
      </c>
      <c r="G16" s="597">
        <f>SUM(G12:G15)</f>
        <v>9375</v>
      </c>
      <c r="H16" s="598">
        <f>SUM(H12:H15)</f>
        <v>7476</v>
      </c>
    </row>
    <row r="17" spans="1:8" ht="31.5">
      <c r="A17" s="185" t="s">
        <v>293</v>
      </c>
      <c r="B17" s="181" t="s">
        <v>294</v>
      </c>
      <c r="C17" s="307">
        <v>251</v>
      </c>
      <c r="D17" s="308">
        <v>578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-12</v>
      </c>
      <c r="D18" s="308">
        <v>-9</v>
      </c>
      <c r="E18" s="225" t="s">
        <v>297</v>
      </c>
      <c r="F18" s="229" t="s">
        <v>298</v>
      </c>
      <c r="G18" s="608">
        <v>667</v>
      </c>
      <c r="H18" s="609">
        <v>40</v>
      </c>
    </row>
    <row r="19" spans="1:8" ht="15.75">
      <c r="A19" s="185" t="s">
        <v>299</v>
      </c>
      <c r="B19" s="181" t="s">
        <v>300</v>
      </c>
      <c r="C19" s="307">
        <v>87</v>
      </c>
      <c r="D19" s="308">
        <v>118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9634</v>
      </c>
      <c r="D22" s="598">
        <f>SUM(D12:D18)+D19</f>
        <v>8683</v>
      </c>
      <c r="E22" s="185" t="s">
        <v>309</v>
      </c>
      <c r="F22" s="228" t="s">
        <v>310</v>
      </c>
      <c r="G22" s="307">
        <v>100</v>
      </c>
      <c r="H22" s="308">
        <v>100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22</v>
      </c>
      <c r="D25" s="308">
        <v>44</v>
      </c>
      <c r="E25" s="185" t="s">
        <v>318</v>
      </c>
      <c r="F25" s="228" t="s">
        <v>319</v>
      </c>
      <c r="G25" s="307">
        <v>120</v>
      </c>
      <c r="H25" s="308"/>
    </row>
    <row r="26" spans="1:8" ht="31.5">
      <c r="A26" s="185" t="s">
        <v>320</v>
      </c>
      <c r="B26" s="228" t="s">
        <v>321</v>
      </c>
      <c r="C26" s="307">
        <v>84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>
        <v>90</v>
      </c>
      <c r="E27" s="227" t="s">
        <v>104</v>
      </c>
      <c r="F27" s="229" t="s">
        <v>326</v>
      </c>
      <c r="G27" s="597">
        <f>SUM(G22:G26)</f>
        <v>220</v>
      </c>
      <c r="H27" s="598">
        <f>SUM(H22:H26)</f>
        <v>100</v>
      </c>
    </row>
    <row r="28" spans="1:8" ht="15.75">
      <c r="A28" s="185" t="s">
        <v>79</v>
      </c>
      <c r="B28" s="228" t="s">
        <v>327</v>
      </c>
      <c r="C28" s="307">
        <v>122</v>
      </c>
      <c r="D28" s="308">
        <v>129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228</v>
      </c>
      <c r="D29" s="598">
        <f>SUM(D25:D28)</f>
        <v>263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9862</v>
      </c>
      <c r="D31" s="604">
        <f>D29+D22</f>
        <v>8946</v>
      </c>
      <c r="E31" s="242" t="s">
        <v>800</v>
      </c>
      <c r="F31" s="257" t="s">
        <v>331</v>
      </c>
      <c r="G31" s="244">
        <f>G16+G18+G27</f>
        <v>10262</v>
      </c>
      <c r="H31" s="245">
        <f>H16+H18+H27</f>
        <v>7616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400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1330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37</v>
      </c>
      <c r="H34" s="308">
        <v>47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9862</v>
      </c>
      <c r="D36" s="606">
        <f>D31-D34+D35</f>
        <v>8946</v>
      </c>
      <c r="E36" s="253" t="s">
        <v>346</v>
      </c>
      <c r="F36" s="247" t="s">
        <v>347</v>
      </c>
      <c r="G36" s="258">
        <f>G35-G34+G31</f>
        <v>10225</v>
      </c>
      <c r="H36" s="259">
        <f>H35-H34+H31</f>
        <v>7569</v>
      </c>
    </row>
    <row r="37" spans="1:8" ht="15.75">
      <c r="A37" s="252" t="s">
        <v>348</v>
      </c>
      <c r="B37" s="222" t="s">
        <v>349</v>
      </c>
      <c r="C37" s="603">
        <f>IF((G36-C36)&gt;0,G36-C36,0)</f>
        <v>363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1377</v>
      </c>
    </row>
    <row r="38" spans="1:8" ht="15.75">
      <c r="A38" s="225" t="s">
        <v>352</v>
      </c>
      <c r="B38" s="229" t="s">
        <v>353</v>
      </c>
      <c r="C38" s="597">
        <f>C39+C40+C41</f>
        <v>-11</v>
      </c>
      <c r="D38" s="598">
        <f>D39+D40+D41</f>
        <v>-13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-11</v>
      </c>
      <c r="D40" s="308">
        <v>-13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374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1364</v>
      </c>
    </row>
    <row r="43" spans="1:8" ht="15.75">
      <c r="A43" s="224" t="s">
        <v>364</v>
      </c>
      <c r="B43" s="177" t="s">
        <v>365</v>
      </c>
      <c r="C43" s="307">
        <v>398</v>
      </c>
      <c r="D43" s="308"/>
      <c r="E43" s="224" t="s">
        <v>364</v>
      </c>
      <c r="F43" s="186" t="s">
        <v>366</v>
      </c>
      <c r="G43" s="554"/>
      <c r="H43" s="607">
        <v>578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24</v>
      </c>
      <c r="H44" s="259">
        <f>IF(D42=0,IF(H42-H43&gt;0,H42-H43+D43,0),IF(D42-D43&lt;0,D43-D42+H43,0))</f>
        <v>786</v>
      </c>
    </row>
    <row r="45" spans="1:8" ht="16.5" thickBot="1">
      <c r="A45" s="261" t="s">
        <v>371</v>
      </c>
      <c r="B45" s="262" t="s">
        <v>372</v>
      </c>
      <c r="C45" s="599">
        <f>C36+C38+C42</f>
        <v>10225</v>
      </c>
      <c r="D45" s="600">
        <f>D36+D38+D42</f>
        <v>8933</v>
      </c>
      <c r="E45" s="261" t="s">
        <v>373</v>
      </c>
      <c r="F45" s="263" t="s">
        <v>374</v>
      </c>
      <c r="G45" s="599">
        <f>G42+G36</f>
        <v>10225</v>
      </c>
      <c r="H45" s="600">
        <f>H42+H36</f>
        <v>8933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44523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10309</v>
      </c>
      <c r="D11" s="187">
        <v>8887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-4746</v>
      </c>
      <c r="D12" s="187">
        <v>-3633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-4361</v>
      </c>
      <c r="D14" s="187">
        <v>-4672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119</v>
      </c>
      <c r="D19" s="187">
        <v>-90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583</v>
      </c>
      <c r="D20" s="187">
        <v>-942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1904</v>
      </c>
      <c r="D21" s="628">
        <f>SUM(D11:D20)</f>
        <v>-450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-513</v>
      </c>
      <c r="D23" s="187">
        <v>-100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53</v>
      </c>
      <c r="D24" s="187">
        <v>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132</v>
      </c>
      <c r="D32" s="187">
        <v>133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-328</v>
      </c>
      <c r="D33" s="628">
        <f>SUM(D23:D32)</f>
        <v>39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-10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-6</v>
      </c>
      <c r="D40" s="187">
        <v>-3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-151</v>
      </c>
      <c r="D42" s="187">
        <v>-68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-157</v>
      </c>
      <c r="D43" s="630">
        <f>SUM(D35:D42)</f>
        <v>-81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1419</v>
      </c>
      <c r="D44" s="298">
        <f>D43+D33+D21</f>
        <v>-492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6174</v>
      </c>
      <c r="D45" s="300">
        <v>7200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7593</v>
      </c>
      <c r="D46" s="302">
        <f>D45+D44</f>
        <v>6708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7593</v>
      </c>
      <c r="D47" s="289">
        <v>6708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44523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973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L13" sqref="L13:M1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-550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12108</v>
      </c>
      <c r="J13" s="553">
        <f>'1-Баланс'!H30+'1-Баланс'!H33</f>
        <v>-1011</v>
      </c>
      <c r="K13" s="554"/>
      <c r="L13" s="553">
        <f>SUM(C13:K13)</f>
        <v>38097</v>
      </c>
      <c r="M13" s="555">
        <f>'1-Баланс'!H40</f>
        <v>9597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-550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12108</v>
      </c>
      <c r="J17" s="622">
        <f t="shared" si="2"/>
        <v>-1011</v>
      </c>
      <c r="K17" s="622">
        <f t="shared" si="2"/>
        <v>0</v>
      </c>
      <c r="L17" s="553">
        <f t="shared" si="1"/>
        <v>38097</v>
      </c>
      <c r="M17" s="623">
        <f t="shared" si="2"/>
        <v>9597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-24</v>
      </c>
      <c r="K18" s="554"/>
      <c r="L18" s="553">
        <f t="shared" si="1"/>
        <v>-24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-16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-16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>
        <v>16</v>
      </c>
      <c r="F28" s="307"/>
      <c r="G28" s="307"/>
      <c r="H28" s="307"/>
      <c r="I28" s="307"/>
      <c r="J28" s="307"/>
      <c r="K28" s="307"/>
      <c r="L28" s="553">
        <f t="shared" si="1"/>
        <v>16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-916</v>
      </c>
      <c r="J30" s="307">
        <v>1011</v>
      </c>
      <c r="K30" s="307"/>
      <c r="L30" s="553">
        <f t="shared" si="1"/>
        <v>95</v>
      </c>
      <c r="M30" s="308">
        <v>325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-566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11192</v>
      </c>
      <c r="J31" s="622">
        <f t="shared" si="6"/>
        <v>-24</v>
      </c>
      <c r="K31" s="622">
        <f t="shared" si="6"/>
        <v>0</v>
      </c>
      <c r="L31" s="553">
        <f t="shared" si="1"/>
        <v>38152</v>
      </c>
      <c r="M31" s="623">
        <f t="shared" si="6"/>
        <v>9922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-566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11192</v>
      </c>
      <c r="J34" s="556">
        <f t="shared" si="7"/>
        <v>-24</v>
      </c>
      <c r="K34" s="556">
        <f t="shared" si="7"/>
        <v>0</v>
      </c>
      <c r="L34" s="620">
        <f t="shared" si="1"/>
        <v>38152</v>
      </c>
      <c r="M34" s="557">
        <f>M31+M32+M33</f>
        <v>9922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44523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973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I32" sqref="I3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3947</v>
      </c>
      <c r="E11" s="319"/>
      <c r="F11" s="319">
        <v>238</v>
      </c>
      <c r="G11" s="320">
        <f>D11+E11-F11</f>
        <v>3709</v>
      </c>
      <c r="H11" s="319"/>
      <c r="I11" s="319"/>
      <c r="J11" s="320">
        <f>G11+H11-I11</f>
        <v>3709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3709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25026</v>
      </c>
      <c r="E12" s="319"/>
      <c r="F12" s="319">
        <v>534</v>
      </c>
      <c r="G12" s="320">
        <f aca="true" t="shared" si="2" ref="G12:G41">D12+E12-F12</f>
        <v>24492</v>
      </c>
      <c r="H12" s="319"/>
      <c r="I12" s="319"/>
      <c r="J12" s="320">
        <f aca="true" t="shared" si="3" ref="J12:J41">G12+H12-I12</f>
        <v>24492</v>
      </c>
      <c r="K12" s="319">
        <v>9215</v>
      </c>
      <c r="L12" s="319">
        <v>504</v>
      </c>
      <c r="M12" s="319">
        <v>389</v>
      </c>
      <c r="N12" s="320">
        <f aca="true" t="shared" si="4" ref="N12:N41">K12+L12-M12</f>
        <v>9330</v>
      </c>
      <c r="O12" s="319"/>
      <c r="P12" s="319"/>
      <c r="Q12" s="320">
        <f t="shared" si="0"/>
        <v>9330</v>
      </c>
      <c r="R12" s="331">
        <f t="shared" si="1"/>
        <v>15162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11045</v>
      </c>
      <c r="E13" s="319">
        <v>348</v>
      </c>
      <c r="F13" s="319">
        <v>676</v>
      </c>
      <c r="G13" s="320">
        <f t="shared" si="2"/>
        <v>10717</v>
      </c>
      <c r="H13" s="319"/>
      <c r="I13" s="319"/>
      <c r="J13" s="320">
        <f t="shared" si="3"/>
        <v>10717</v>
      </c>
      <c r="K13" s="319">
        <v>9509</v>
      </c>
      <c r="L13" s="319">
        <v>218</v>
      </c>
      <c r="M13" s="319">
        <v>604</v>
      </c>
      <c r="N13" s="320">
        <f t="shared" si="4"/>
        <v>9123</v>
      </c>
      <c r="O13" s="319"/>
      <c r="P13" s="319"/>
      <c r="Q13" s="320">
        <f t="shared" si="0"/>
        <v>9123</v>
      </c>
      <c r="R13" s="331">
        <f t="shared" si="1"/>
        <v>1594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934</v>
      </c>
      <c r="E15" s="319">
        <v>106</v>
      </c>
      <c r="F15" s="319">
        <v>37</v>
      </c>
      <c r="G15" s="320">
        <f t="shared" si="2"/>
        <v>1003</v>
      </c>
      <c r="H15" s="319"/>
      <c r="I15" s="319"/>
      <c r="J15" s="320">
        <f t="shared" si="3"/>
        <v>1003</v>
      </c>
      <c r="K15" s="319">
        <v>929</v>
      </c>
      <c r="L15" s="319">
        <v>6</v>
      </c>
      <c r="M15" s="319">
        <v>37</v>
      </c>
      <c r="N15" s="320">
        <f t="shared" si="4"/>
        <v>898</v>
      </c>
      <c r="O15" s="319"/>
      <c r="P15" s="319"/>
      <c r="Q15" s="320">
        <f t="shared" si="0"/>
        <v>898</v>
      </c>
      <c r="R15" s="331">
        <f t="shared" si="1"/>
        <v>105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4400</v>
      </c>
      <c r="E16" s="319">
        <v>90</v>
      </c>
      <c r="F16" s="319">
        <v>7</v>
      </c>
      <c r="G16" s="320">
        <f t="shared" si="2"/>
        <v>4483</v>
      </c>
      <c r="H16" s="319"/>
      <c r="I16" s="319"/>
      <c r="J16" s="320">
        <f t="shared" si="3"/>
        <v>4483</v>
      </c>
      <c r="K16" s="319">
        <v>3873</v>
      </c>
      <c r="L16" s="319">
        <v>128</v>
      </c>
      <c r="M16" s="319">
        <v>7</v>
      </c>
      <c r="N16" s="320">
        <f t="shared" si="4"/>
        <v>3994</v>
      </c>
      <c r="O16" s="319"/>
      <c r="P16" s="319"/>
      <c r="Q16" s="320">
        <f t="shared" si="0"/>
        <v>3994</v>
      </c>
      <c r="R16" s="331">
        <f t="shared" si="1"/>
        <v>489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499</v>
      </c>
      <c r="E17" s="319"/>
      <c r="F17" s="319">
        <v>39</v>
      </c>
      <c r="G17" s="320">
        <f t="shared" si="2"/>
        <v>460</v>
      </c>
      <c r="H17" s="319"/>
      <c r="I17" s="319"/>
      <c r="J17" s="320">
        <f t="shared" si="3"/>
        <v>460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460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45851</v>
      </c>
      <c r="E19" s="321">
        <f>SUM(E11:E18)</f>
        <v>544</v>
      </c>
      <c r="F19" s="321">
        <f>SUM(F11:F18)</f>
        <v>1531</v>
      </c>
      <c r="G19" s="320">
        <f t="shared" si="2"/>
        <v>44864</v>
      </c>
      <c r="H19" s="321">
        <f>SUM(H11:H18)</f>
        <v>0</v>
      </c>
      <c r="I19" s="321">
        <f>SUM(I11:I18)</f>
        <v>0</v>
      </c>
      <c r="J19" s="320">
        <f t="shared" si="3"/>
        <v>44864</v>
      </c>
      <c r="K19" s="321">
        <f>SUM(K11:K18)</f>
        <v>23526</v>
      </c>
      <c r="L19" s="321">
        <f>SUM(L11:L18)</f>
        <v>856</v>
      </c>
      <c r="M19" s="321">
        <f>SUM(M11:M18)</f>
        <v>1037</v>
      </c>
      <c r="N19" s="320">
        <f t="shared" si="4"/>
        <v>23345</v>
      </c>
      <c r="O19" s="321">
        <f>SUM(O11:O18)</f>
        <v>0</v>
      </c>
      <c r="P19" s="321">
        <f>SUM(P11:P18)</f>
        <v>0</v>
      </c>
      <c r="Q19" s="320">
        <f t="shared" si="0"/>
        <v>23345</v>
      </c>
      <c r="R19" s="331">
        <f t="shared" si="1"/>
        <v>21519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3195</v>
      </c>
      <c r="E20" s="319"/>
      <c r="F20" s="319"/>
      <c r="G20" s="320">
        <f t="shared" si="2"/>
        <v>3195</v>
      </c>
      <c r="H20" s="319"/>
      <c r="I20" s="319"/>
      <c r="J20" s="320">
        <f t="shared" si="3"/>
        <v>3195</v>
      </c>
      <c r="K20" s="319">
        <v>1669</v>
      </c>
      <c r="L20" s="319">
        <v>72</v>
      </c>
      <c r="M20" s="319"/>
      <c r="N20" s="320">
        <f t="shared" si="4"/>
        <v>1741</v>
      </c>
      <c r="O20" s="319"/>
      <c r="P20" s="319"/>
      <c r="Q20" s="320">
        <f t="shared" si="0"/>
        <v>1741</v>
      </c>
      <c r="R20" s="331">
        <f t="shared" si="1"/>
        <v>1454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51</v>
      </c>
      <c r="E24" s="319">
        <v>1</v>
      </c>
      <c r="F24" s="319"/>
      <c r="G24" s="320">
        <f t="shared" si="2"/>
        <v>52</v>
      </c>
      <c r="H24" s="319"/>
      <c r="I24" s="319"/>
      <c r="J24" s="320">
        <f t="shared" si="3"/>
        <v>52</v>
      </c>
      <c r="K24" s="319">
        <v>45</v>
      </c>
      <c r="L24" s="319">
        <v>1</v>
      </c>
      <c r="M24" s="319"/>
      <c r="N24" s="320">
        <f t="shared" si="4"/>
        <v>46</v>
      </c>
      <c r="O24" s="319"/>
      <c r="P24" s="319"/>
      <c r="Q24" s="320">
        <f t="shared" si="0"/>
        <v>46</v>
      </c>
      <c r="R24" s="331">
        <f t="shared" si="1"/>
        <v>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108</v>
      </c>
      <c r="E27" s="323">
        <f aca="true" t="shared" si="5" ref="E27:P27">SUM(E23:E26)</f>
        <v>1</v>
      </c>
      <c r="F27" s="323">
        <f t="shared" si="5"/>
        <v>0</v>
      </c>
      <c r="G27" s="324">
        <f t="shared" si="2"/>
        <v>109</v>
      </c>
      <c r="H27" s="323">
        <f t="shared" si="5"/>
        <v>0</v>
      </c>
      <c r="I27" s="323">
        <f t="shared" si="5"/>
        <v>0</v>
      </c>
      <c r="J27" s="324">
        <f t="shared" si="3"/>
        <v>109</v>
      </c>
      <c r="K27" s="323">
        <f t="shared" si="5"/>
        <v>102</v>
      </c>
      <c r="L27" s="323">
        <f t="shared" si="5"/>
        <v>1</v>
      </c>
      <c r="M27" s="323">
        <f t="shared" si="5"/>
        <v>0</v>
      </c>
      <c r="N27" s="324">
        <f t="shared" si="4"/>
        <v>103</v>
      </c>
      <c r="O27" s="323">
        <f t="shared" si="5"/>
        <v>0</v>
      </c>
      <c r="P27" s="323">
        <f t="shared" si="5"/>
        <v>0</v>
      </c>
      <c r="Q27" s="324">
        <f t="shared" si="0"/>
        <v>103</v>
      </c>
      <c r="R27" s="334">
        <f t="shared" si="1"/>
        <v>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12041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12041</v>
      </c>
      <c r="H29" s="326">
        <f t="shared" si="6"/>
        <v>0</v>
      </c>
      <c r="I29" s="326">
        <f t="shared" si="6"/>
        <v>37</v>
      </c>
      <c r="J29" s="327">
        <f t="shared" si="3"/>
        <v>12004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12004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11475</v>
      </c>
      <c r="E32" s="319"/>
      <c r="F32" s="319"/>
      <c r="G32" s="320">
        <f t="shared" si="2"/>
        <v>11475</v>
      </c>
      <c r="H32" s="319"/>
      <c r="I32" s="319">
        <v>37</v>
      </c>
      <c r="J32" s="320">
        <f t="shared" si="3"/>
        <v>11438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11438</v>
      </c>
    </row>
    <row r="33" spans="1:18" ht="15.75">
      <c r="A33" s="330"/>
      <c r="B33" s="312" t="s">
        <v>115</v>
      </c>
      <c r="C33" s="143" t="s">
        <v>566</v>
      </c>
      <c r="D33" s="319">
        <v>566</v>
      </c>
      <c r="E33" s="319"/>
      <c r="F33" s="319"/>
      <c r="G33" s="320">
        <f t="shared" si="2"/>
        <v>566</v>
      </c>
      <c r="H33" s="319"/>
      <c r="I33" s="319"/>
      <c r="J33" s="320">
        <f t="shared" si="3"/>
        <v>566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1006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1006</v>
      </c>
      <c r="H34" s="315">
        <f t="shared" si="9"/>
        <v>0</v>
      </c>
      <c r="I34" s="315">
        <f t="shared" si="9"/>
        <v>17</v>
      </c>
      <c r="J34" s="320">
        <f t="shared" si="3"/>
        <v>989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990</v>
      </c>
    </row>
    <row r="35" spans="1:18" ht="15.75">
      <c r="A35" s="330"/>
      <c r="B35" s="312" t="s">
        <v>121</v>
      </c>
      <c r="C35" s="143" t="s">
        <v>569</v>
      </c>
      <c r="D35" s="319">
        <v>1006</v>
      </c>
      <c r="E35" s="319"/>
      <c r="F35" s="319"/>
      <c r="G35" s="320">
        <f t="shared" si="2"/>
        <v>1006</v>
      </c>
      <c r="H35" s="319"/>
      <c r="I35" s="319">
        <v>17</v>
      </c>
      <c r="J35" s="320">
        <f t="shared" si="3"/>
        <v>989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990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13077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13077</v>
      </c>
      <c r="H40" s="321">
        <f t="shared" si="10"/>
        <v>0</v>
      </c>
      <c r="I40" s="321">
        <f t="shared" si="10"/>
        <v>54</v>
      </c>
      <c r="J40" s="320">
        <f t="shared" si="3"/>
        <v>13023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13024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62231</v>
      </c>
      <c r="E42" s="340">
        <f>E19+E20+E21+E27+E40+E41</f>
        <v>545</v>
      </c>
      <c r="F42" s="340">
        <f aca="true" t="shared" si="11" ref="F42:R42">F19+F20+F21+F27+F40+F41</f>
        <v>1531</v>
      </c>
      <c r="G42" s="340">
        <f t="shared" si="11"/>
        <v>61245</v>
      </c>
      <c r="H42" s="340">
        <f t="shared" si="11"/>
        <v>0</v>
      </c>
      <c r="I42" s="340">
        <f t="shared" si="11"/>
        <v>54</v>
      </c>
      <c r="J42" s="340">
        <f t="shared" si="11"/>
        <v>61191</v>
      </c>
      <c r="K42" s="340">
        <f t="shared" si="11"/>
        <v>25297</v>
      </c>
      <c r="L42" s="340">
        <f t="shared" si="11"/>
        <v>929</v>
      </c>
      <c r="M42" s="340">
        <f t="shared" si="11"/>
        <v>1038</v>
      </c>
      <c r="N42" s="340">
        <f t="shared" si="11"/>
        <v>25188</v>
      </c>
      <c r="O42" s="340">
        <f t="shared" si="11"/>
        <v>0</v>
      </c>
      <c r="P42" s="340">
        <f t="shared" si="11"/>
        <v>0</v>
      </c>
      <c r="Q42" s="340">
        <f t="shared" si="11"/>
        <v>25188</v>
      </c>
      <c r="R42" s="341">
        <f t="shared" si="11"/>
        <v>36003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44523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973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1">
      <selection activeCell="D100" sqref="D10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625</v>
      </c>
      <c r="D26" s="353">
        <f>SUM(D27:D29)</f>
        <v>625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625</v>
      </c>
      <c r="D28" s="359">
        <v>625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386</v>
      </c>
      <c r="D30" s="359">
        <v>386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244</v>
      </c>
      <c r="D40" s="353">
        <f>SUM(D41:D44)</f>
        <v>244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244</v>
      </c>
      <c r="D44" s="359">
        <v>244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1255</v>
      </c>
      <c r="D45" s="429">
        <f>D26+D30+D31+D33+D32+D34+D35+D40</f>
        <v>1255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1255</v>
      </c>
      <c r="D46" s="435">
        <f>D45+D23+D21+D11</f>
        <v>1255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53</v>
      </c>
      <c r="D66" s="188"/>
      <c r="E66" s="127">
        <f t="shared" si="1"/>
        <v>53</v>
      </c>
      <c r="F66" s="187"/>
    </row>
    <row r="67" spans="1:6" ht="15.75">
      <c r="A67" s="361" t="s">
        <v>684</v>
      </c>
      <c r="B67" s="126" t="s">
        <v>685</v>
      </c>
      <c r="C67" s="188">
        <v>53</v>
      </c>
      <c r="D67" s="188"/>
      <c r="E67" s="127">
        <f t="shared" si="1"/>
        <v>53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53</v>
      </c>
      <c r="D68" s="426">
        <f>D54+D58+D63+D64+D65+D66</f>
        <v>0</v>
      </c>
      <c r="E68" s="427">
        <f t="shared" si="1"/>
        <v>53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1374</v>
      </c>
      <c r="D70" s="188"/>
      <c r="E70" s="127">
        <f t="shared" si="1"/>
        <v>1374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1099</v>
      </c>
      <c r="D73" s="128">
        <f>SUM(D74:D76)</f>
        <v>1099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181</v>
      </c>
      <c r="D74" s="188">
        <v>181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918</v>
      </c>
      <c r="D76" s="188">
        <v>918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538</v>
      </c>
      <c r="D77" s="129">
        <f>D78+D80</f>
        <v>538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538</v>
      </c>
      <c r="D78" s="188">
        <v>538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1076</v>
      </c>
      <c r="D87" s="125">
        <f>SUM(D88:D92)+D96</f>
        <v>1076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368</v>
      </c>
      <c r="D89" s="188">
        <v>368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400</v>
      </c>
      <c r="D91" s="188">
        <v>400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201</v>
      </c>
      <c r="D92" s="129">
        <f>SUM(D93:D95)</f>
        <v>201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201</v>
      </c>
      <c r="D95" s="188">
        <v>201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107</v>
      </c>
      <c r="D96" s="188">
        <v>107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357</v>
      </c>
      <c r="D97" s="188">
        <v>357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3070</v>
      </c>
      <c r="D98" s="424">
        <f>D87+D82+D77+D73+D97</f>
        <v>3070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4497</v>
      </c>
      <c r="D99" s="418">
        <f>D98+D70+D68</f>
        <v>3070</v>
      </c>
      <c r="E99" s="418">
        <f>E98+E70+E68</f>
        <v>1427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44523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973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975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976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I27" sqref="I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7252798</v>
      </c>
      <c r="D13" s="440"/>
      <c r="E13" s="440"/>
      <c r="F13" s="440">
        <v>12041</v>
      </c>
      <c r="G13" s="440"/>
      <c r="H13" s="440">
        <v>37</v>
      </c>
      <c r="I13" s="441">
        <f>F13+G13-H13</f>
        <v>12004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1007</v>
      </c>
      <c r="G16" s="440"/>
      <c r="H16" s="440">
        <v>17</v>
      </c>
      <c r="I16" s="441">
        <f t="shared" si="0"/>
        <v>990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7752798</v>
      </c>
      <c r="D18" s="447">
        <f t="shared" si="1"/>
        <v>0</v>
      </c>
      <c r="E18" s="447">
        <f t="shared" si="1"/>
        <v>0</v>
      </c>
      <c r="F18" s="447">
        <f t="shared" si="1"/>
        <v>13078</v>
      </c>
      <c r="G18" s="447">
        <f t="shared" si="1"/>
        <v>0</v>
      </c>
      <c r="H18" s="447">
        <f t="shared" si="1"/>
        <v>54</v>
      </c>
      <c r="I18" s="448">
        <f t="shared" si="0"/>
        <v>13024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3388306</v>
      </c>
      <c r="D20" s="440"/>
      <c r="E20" s="440"/>
      <c r="F20" s="440">
        <v>3344</v>
      </c>
      <c r="G20" s="440"/>
      <c r="H20" s="440"/>
      <c r="I20" s="441">
        <f t="shared" si="0"/>
        <v>3344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2472</v>
      </c>
      <c r="G24" s="440"/>
      <c r="H24" s="440">
        <v>87</v>
      </c>
      <c r="I24" s="441">
        <f t="shared" si="0"/>
        <v>2385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4388306</v>
      </c>
      <c r="D27" s="447">
        <f t="shared" si="2"/>
        <v>0</v>
      </c>
      <c r="E27" s="447">
        <f t="shared" si="2"/>
        <v>0</v>
      </c>
      <c r="F27" s="447">
        <f t="shared" si="2"/>
        <v>5816</v>
      </c>
      <c r="G27" s="447">
        <f t="shared" si="2"/>
        <v>0</v>
      </c>
      <c r="H27" s="447">
        <f t="shared" si="2"/>
        <v>87</v>
      </c>
      <c r="I27" s="448">
        <f t="shared" si="0"/>
        <v>5729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44523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973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30.09.2021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52571</v>
      </c>
      <c r="D6" s="644">
        <f aca="true" t="shared" si="0" ref="D6:D15">C6-E6</f>
        <v>0</v>
      </c>
      <c r="E6" s="643">
        <f>'1-Баланс'!G95</f>
        <v>52571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38152</v>
      </c>
      <c r="D7" s="644">
        <f t="shared" si="0"/>
        <v>31568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-24</v>
      </c>
      <c r="D8" s="644">
        <f t="shared" si="0"/>
        <v>0</v>
      </c>
      <c r="E8" s="643">
        <f>ABS('2-Отчет за доходите'!C44)-ABS('2-Отчет за доходите'!G44)</f>
        <v>-24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6347</v>
      </c>
      <c r="D9" s="644">
        <f t="shared" si="0"/>
        <v>173</v>
      </c>
      <c r="E9" s="643">
        <f>'3-Отчет за паричния поток'!C45</f>
        <v>6174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7593</v>
      </c>
      <c r="D10" s="644">
        <f t="shared" si="0"/>
        <v>0</v>
      </c>
      <c r="E10" s="643">
        <f>'3-Отчет за паричния поток'!C46</f>
        <v>7593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38152</v>
      </c>
      <c r="D11" s="644">
        <f t="shared" si="0"/>
        <v>0</v>
      </c>
      <c r="E11" s="643">
        <f>'4-Отчет за собствения капитал'!L34</f>
        <v>38152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11438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566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2020-08-24T08:49:45Z</cp:lastPrinted>
  <dcterms:created xsi:type="dcterms:W3CDTF">2006-09-16T00:00:00Z</dcterms:created>
  <dcterms:modified xsi:type="dcterms:W3CDTF">2021-11-22T10:01:48Z</dcterms:modified>
  <cp:category/>
  <cp:version/>
  <cp:contentType/>
  <cp:contentStatus/>
</cp:coreProperties>
</file>