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715" tabRatio="941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<sst xmlns="http://schemas.openxmlformats.org/spreadsheetml/2006/main" count="1055" uniqueCount="883">
  <si>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</si>
  <si>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</si>
  <si>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</si>
  <si>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</si>
  <si>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</si>
  <si>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</si>
  <si>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</si>
  <si>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</si>
  <si>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</si>
  <si>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</si>
  <si>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</si>
  <si>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</si>
  <si>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</si>
  <si>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</si>
  <si>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</si>
  <si>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</si>
  <si>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</si>
  <si>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</si>
  <si>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</si>
  <si>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</si>
  <si>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</si>
  <si>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</si>
  <si>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</si>
  <si>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</si>
  <si>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</si>
  <si>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</si>
  <si>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</si>
  <si>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</si>
  <si>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</si>
  <si>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</si>
  <si>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</si>
  <si>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</si>
  <si>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</si>
  <si>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</si>
  <si>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</si>
  <si>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</si>
  <si>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</si>
  <si>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</si>
  <si>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</si>
  <si>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</si>
  <si>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</si>
  <si>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</si>
  <si>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</si>
  <si>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</si>
  <si>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</si>
  <si>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</si>
  <si>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</si>
  <si>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</si>
  <si>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</si>
  <si>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</si>
  <si>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</si>
  <si>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</si>
  <si>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</si>
  <si>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</si>
  <si>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</si>
  <si>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</si>
  <si>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</si>
  <si>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</si>
  <si>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</si>
  <si>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</si>
  <si>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</si>
  <si>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</si>
  <si>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</si>
  <si>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</si>
  <si>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</si>
  <si>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</si>
  <si>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</si>
  <si>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</si>
  <si>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</si>
  <si>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</si>
  <si>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</si>
  <si>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</si>
  <si>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</si>
  <si>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</si>
  <si>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</si>
  <si>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</si>
  <si>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</si>
  <si>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</si>
  <si>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</si>
  <si>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</si>
  <si>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</si>
  <si>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</si>
  <si>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</si>
  <si>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</si>
  <si>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</si>
  <si>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</si>
  <si>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</si>
  <si>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</si>
  <si>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</si>
  <si>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</si>
  <si>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</si>
  <si>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</si>
  <si>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</si>
  <si>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</si>
  <si>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</si>
  <si>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</si>
  <si>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</si>
  <si>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</si>
  <si>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</si>
  <si>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</si>
  <si>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</si>
  <si>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</si>
  <si>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</si>
  <si>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</si>
  <si>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</si>
  <si>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</si>
  <si>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</si>
  <si>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</si>
  <si>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</si>
  <si>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</si>
  <si>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</si>
  <si>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</si>
  <si>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</si>
  <si>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</si>
  <si>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</si>
  <si>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</si>
  <si>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</si>
  <si>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</si>
  <si>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</si>
  <si>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</si>
  <si>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</si>
  <si>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</si>
  <si>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</si>
  <si>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</si>
  <si>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</si>
  <si>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</si>
  <si>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</si>
  <si>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</si>
  <si>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</si>
  <si>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</si>
  <si>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</si>
  <si>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</si>
  <si>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</si>
  <si>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</si>
  <si>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</si>
  <si>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</si>
  <si>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</si>
  <si>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</si>
  <si>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</si>
  <si>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</si>
  <si>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</si>
  <si>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</si>
  <si>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</si>
  <si>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</si>
  <si>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</si>
  <si>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</si>
  <si>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</si>
  <si>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</si>
  <si>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</si>
  <si>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</si>
  <si>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</si>
  <si>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</si>
  <si>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</si>
  <si>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</si>
  <si>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</si>
  <si>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</si>
  <si>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</si>
  <si>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</si>
  <si>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</si>
  <si>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</si>
  <si>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</si>
  <si>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</si>
  <si>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</si>
  <si>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</si>
  <si>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</si>
  <si>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</si>
  <si>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</si>
  <si>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</si>
  <si>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</si>
  <si>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</si>
  <si>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</si>
  <si>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</si>
  <si>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</si>
  <si>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</si>
  <si>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</si>
  <si>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</si>
  <si>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</si>
  <si>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</si>
  <si>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</si>
  <si>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</si>
  <si>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</si>
  <si>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</si>
  <si>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</si>
  <si>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</si>
  <si>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</si>
  <si>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</si>
  <si>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</si>
  <si>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</si>
  <si>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</si>
  <si>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</si>
  <si>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</si>
  <si>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</si>
  <si>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</si>
  <si>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</si>
  <si>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</si>
  <si>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</si>
  <si>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</si>
  <si>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</si>
  <si>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</si>
  <si>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</si>
  <si>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</si>
  <si>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</si>
  <si>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</si>
  <si>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</si>
  <si>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</si>
  <si>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</si>
  <si>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</si>
  <si>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</si>
  <si>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</si>
  <si>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</si>
  <si>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</si>
  <si>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</si>
  <si>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</si>
  <si>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</si>
  <si>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</si>
  <si>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</si>
  <si>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</si>
  <si>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</si>
  <si>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</si>
  <si>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</si>
  <si>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</si>
  <si>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</si>
  <si>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</si>
  <si>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</si>
  <si>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</si>
  <si>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</si>
  <si>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</si>
  <si>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</si>
  <si>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</si>
  <si>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</si>
  <si>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</si>
  <si>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</si>
  <si>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</si>
  <si>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</si>
  <si>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</si>
  <si>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</si>
  <si>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</si>
  <si>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</si>
  <si>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</si>
  <si>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</si>
  <si>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</si>
  <si>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</si>
  <si>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</si>
  <si>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</si>
  <si>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</si>
  <si>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</si>
  <si>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</si>
  <si>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</si>
  <si>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</si>
  <si>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</si>
  <si>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</si>
  <si>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</si>
  <si>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</si>
  <si>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</si>
  <si>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</si>
  <si>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</si>
  <si>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</si>
  <si>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</si>
  <si>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</si>
  <si>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</si>
  <si>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</si>
  <si>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</si>
  <si>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</si>
  <si>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</si>
  <si>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</si>
  <si>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</si>
  <si>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</si>
  <si>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</si>
  <si>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</si>
  <si>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</si>
  <si>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</si>
  <si>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</si>
  <si>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</si>
  <si>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</si>
  <si>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</si>
  <si>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</si>
  <si>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</si>
  <si>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</si>
  <si>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</si>
  <si>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</si>
  <si>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</si>
  <si>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</si>
  <si>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</si>
  <si>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</si>
  <si>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</si>
  <si>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</si>
  <si>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</si>
  <si>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</si>
  <si>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</si>
  <si>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</si>
  <si>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</si>
  <si>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</si>
  <si>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</si>
  <si>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</si>
  <si>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</si>
  <si>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</si>
  <si>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</si>
  <si>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</si>
  <si>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</si>
  <si>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</si>
  <si>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</si>
  <si>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</si>
  <si>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</si>
  <si>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</si>
  <si>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</si>
  <si>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</si>
  <si>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</si>
  <si>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</si>
  <si>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</si>
  <si>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</si>
  <si>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</si>
  <si>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</si>
  <si>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</si>
  <si>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</si>
  <si>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</si>
  <si>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</si>
  <si>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</si>
  <si>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</si>
  <si>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</si>
  <si>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</si>
  <si>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</si>
  <si>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</si>
  <si>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</si>
  <si>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</si>
  <si>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</si>
  <si>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</si>
  <si>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</si>
  <si>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</si>
  <si>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</si>
  <si>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</si>
  <si>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</si>
  <si>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</si>
  <si>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</si>
  <si>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</si>
  <si>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</si>
  <si>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</si>
  <si>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</si>
  <si>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</si>
  <si>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</si>
  <si>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</si>
  <si>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</si>
  <si>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</si>
  <si>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</si>
  <si>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</si>
  <si>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</si>
  <si>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</si>
  <si>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</si>
  <si>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</si>
  <si>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</si>
  <si>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</si>
  <si>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</si>
  <si>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</si>
  <si>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</si>
  <si>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</si>
  <si>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</si>
  <si>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</si>
  <si>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</si>
  <si>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</si>
  <si>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</si>
  <si>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</si>
  <si>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</si>
  <si>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</si>
  <si>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</si>
  <si>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</si>
  <si>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</si>
  <si>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</si>
  <si>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</si>
  <si>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</si>
  <si>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</si>
  <si>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</si>
  <si>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</si>
  <si>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</si>
  <si>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</si>
  <si>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</si>
  <si>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</si>
  <si>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</si>
  <si>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</si>
  <si>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</si>
  <si>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</si>
  <si>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</si>
  <si>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</si>
  <si>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</si>
  <si>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</si>
  <si>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</si>
  <si>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</si>
  <si>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</si>
  <si>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</si>
  <si>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</si>
  <si>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</si>
  <si>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</si>
  <si>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</si>
  <si>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</si>
  <si>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</si>
  <si>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</si>
  <si>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</si>
  <si>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</si>
  <si>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</si>
  <si>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</si>
  <si>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</si>
  <si>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</si>
  <si>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</si>
  <si>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</si>
  <si>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</si>
  <si>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</si>
  <si>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</si>
  <si>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</si>
  <si>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</si>
  <si>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</si>
  <si>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</si>
  <si>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</si>
  <si>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</si>
  <si>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</si>
  <si>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</si>
  <si>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</si>
  <si>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</si>
  <si>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</si>
  <si>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</si>
  <si>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</si>
  <si>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</si>
  <si>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</si>
  <si>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</si>
  <si>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</si>
  <si>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</si>
  <si>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</si>
  <si>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</si>
  <si>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</si>
  <si>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</si>
  <si>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</si>
  <si>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</si>
  <si>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</si>
  <si>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</si>
  <si>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</si>
  <si>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</si>
  <si>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</si>
  <si>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</si>
  <si>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</si>
  <si>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</si>
  <si>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</si>
  <si>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</si>
  <si>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</si>
  <si>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</si>
  <si>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</si>
  <si>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</si>
  <si>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</si>
  <si>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</si>
  <si>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</si>
  <si>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</si>
  <si>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</si>
  <si>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</si>
  <si>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</si>
  <si>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</si>
  <si>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</si>
  <si>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</si>
  <si>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</si>
  <si>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</si>
  <si>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</si>
  <si>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</si>
  <si>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</si>
  <si>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</si>
  <si>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</si>
  <si>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</si>
  <si>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</si>
  <si>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</si>
  <si>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</si>
  <si>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</si>
  <si>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</si>
  <si>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</si>
  <si>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</si>
  <si>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</si>
  <si>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</si>
  <si>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</si>
  <si>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</si>
  <si>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</si>
  <si>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</si>
  <si>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</si>
  <si>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</si>
  <si>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</si>
  <si>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</si>
  <si>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</si>
  <si>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</si>
  <si>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</si>
  <si>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</si>
  <si>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</si>
  <si>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</si>
  <si>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</si>
  <si>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</si>
  <si>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</si>
  <si>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</si>
  <si>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</si>
  <si>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</si>
  <si>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</si>
  <si>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</si>
  <si>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</si>
  <si>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</si>
  <si>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</si>
  <si>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</si>
  <si>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</si>
  <si>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</si>
  <si>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</si>
  <si>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</si>
  <si>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</si>
  <si>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</si>
  <si>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</si>
  <si>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</si>
  <si>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</si>
  <si>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</si>
  <si>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</si>
  <si>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</si>
  <si>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</si>
  <si>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</si>
  <si>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</si>
  <si>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</si>
  <si>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</si>
  <si>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</si>
  <si>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</si>
  <si>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</si>
  <si>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</si>
  <si>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</si>
  <si>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</si>
  <si>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</si>
  <si>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</si>
  <si>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</si>
  <si>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</si>
  <si>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</si>
  <si>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</si>
  <si>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</si>
  <si>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</si>
  <si>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</si>
  <si>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</si>
  <si>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</si>
  <si>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</si>
  <si>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</si>
  <si>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</si>
  <si>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</si>
  <si>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</si>
  <si>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</si>
  <si>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</si>
  <si>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</si>
  <si>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</si>
  <si>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</si>
  <si>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</si>
  <si>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</si>
  <si>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</si>
  <si>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</si>
  <si>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</si>
  <si>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</si>
  <si>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</si>
  <si>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</si>
  <si>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</si>
  <si>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</si>
  <si>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</si>
  <si>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</si>
  <si>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</si>
  <si>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</si>
  <si>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</si>
  <si>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</si>
  <si>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</si>
  <si>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</si>
  <si>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</si>
  <si>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</si>
  <si>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</si>
  <si>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</si>
  <si>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</si>
  <si>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</si>
  <si>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</si>
  <si>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</si>
  <si>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</si>
  <si>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</si>
  <si>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</si>
  <si>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</si>
  <si>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</si>
  <si>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</si>
  <si>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</si>
  <si>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</si>
  <si>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</si>
  <si>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</si>
  <si>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</si>
  <si>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</si>
  <si>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</si>
  <si>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</si>
  <si>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</si>
  <si>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</si>
  <si>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</si>
  <si>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</si>
  <si>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</si>
  <si>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</si>
  <si>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</si>
  <si>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</si>
  <si>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</si>
  <si>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</si>
  <si>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</si>
  <si>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</si>
  <si>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</si>
  <si>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</si>
  <si>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</si>
  <si>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</si>
  <si>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</si>
  <si>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</si>
  <si>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</si>
  <si>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</si>
  <si>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</si>
  <si>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</si>
  <si>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</si>
  <si>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</si>
  <si>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</si>
  <si>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</si>
  <si>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</si>
  <si>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</si>
  <si>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</si>
  <si>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</si>
  <si>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</si>
  <si>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</si>
  <si>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</si>
  <si>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</si>
  <si>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</si>
  <si>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</si>
  <si>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</si>
  <si>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</si>
  <si>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</si>
  <si>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</si>
  <si>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</si>
  <si>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</si>
  <si>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</si>
  <si>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</si>
  <si>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</si>
  <si>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</si>
  <si>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</si>
  <si>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</si>
  <si>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</si>
  <si>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</si>
  <si>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</si>
  <si>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</si>
  <si>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</si>
  <si>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</si>
  <si>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</si>
  <si>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</si>
  <si>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</si>
  <si>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</si>
  <si>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</si>
  <si>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</si>
  <si>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</si>
  <si>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</si>
  <si>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</si>
  <si>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</si>
  <si>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</si>
  <si>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</si>
  <si>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</si>
  <si>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</si>
  <si>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</si>
  <si>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</si>
  <si>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</si>
  <si>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</si>
  <si>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</si>
  <si>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</si>
  <si>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</si>
  <si>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</si>
  <si>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</si>
  <si>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</si>
  <si>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</si>
  <si>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</si>
  <si>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</si>
  <si>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</si>
  <si>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</si>
  <si>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</si>
  <si>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</si>
  <si>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</si>
  <si>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</si>
  <si>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</si>
  <si>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</si>
  <si>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</si>
  <si>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</si>
  <si>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</si>
  <si>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</si>
  <si>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</si>
  <si>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</si>
  <si>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</si>
  <si>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</si>
  <si>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</si>
  <si>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</si>
  <si>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</si>
  <si>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</si>
  <si>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</si>
  <si>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</si>
  <si>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</si>
  <si>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</si>
  <si>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</si>
  <si>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</si>
  <si>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</si>
  <si>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</si>
  <si>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</si>
  <si>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</si>
  <si>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</si>
  <si>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</si>
  <si>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</si>
  <si>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</si>
  <si>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</si>
  <si>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</si>
  <si>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</si>
  <si>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</si>
  <si>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</si>
  <si>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</si>
  <si>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</si>
  <si>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</si>
  <si>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</si>
  <si>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</si>
  <si>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</si>
  <si>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</si>
  <si>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</si>
  <si>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</si>
  <si>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</si>
  <si>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</si>
  <si>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</si>
  <si>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</si>
  <si>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</si>
  <si>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</si>
  <si>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</si>
  <si>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</si>
  <si>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</si>
  <si>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</si>
  <si>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</si>
  <si>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</si>
  <si>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</si>
  <si>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</si>
  <si>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</si>
  <si>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</si>
  <si>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</si>
  <si>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</si>
  <si>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</si>
  <si>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</si>
  <si>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</si>
  <si>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</si>
  <si>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</si>
  <si>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</si>
  <si>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</si>
  <si>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</si>
  <si>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</si>
  <si>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</si>
  <si>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</si>
  <si>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</si>
  <si>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</si>
  <si>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</si>
  <si>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</si>
  <si>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</si>
  <si>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</si>
  <si>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</si>
  <si>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</si>
  <si>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</si>
  <si>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</si>
  <si>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</si>
  <si>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</si>
  <si>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</si>
  <si>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</si>
  <si>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</si>
  <si>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</si>
  <si>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</si>
  <si>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</si>
  <si>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</si>
  <si>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</si>
  <si>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</si>
  <si>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</si>
  <si>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</si>
  <si>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</si>
  <si>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</si>
  <si>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</si>
  <si>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</si>
  <si>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</si>
  <si>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</si>
  <si>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</si>
  <si>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</si>
  <si>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</si>
  <si>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</si>
  <si>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</si>
  <si>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</si>
  <si>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</si>
  <si>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</si>
  <si>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</si>
  <si>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</si>
  <si>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</si>
  <si>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</si>
  <si>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</si>
  <si>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</si>
  <si>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</si>
  <si>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</si>
  <si>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</si>
  <si>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</si>
  <si>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</si>
  <si>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</si>
  <si>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</si>
  <si>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</si>
  <si>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</si>
  <si>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</si>
  <si>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</si>
  <si>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</si>
  <si>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</si>
  <si>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</si>
  <si>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</si>
  <si>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</si>
  <si>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</si>
  <si>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</si>
  <si>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</si>
  <si>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</si>
  <si>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</si>
  <si>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</si>
  <si>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</si>
  <si>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</si>
  <si>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</si>
  <si>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</si>
  <si>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</si>
  <si>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</si>
  <si>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</si>
  <si>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</si>
  <si>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</si>
  <si>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</si>
  <si>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</si>
  <si>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</si>
  <si>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</si>
  <si>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</si>
  <si>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</si>
  <si>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</si>
  <si>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</si>
  <si>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</si>
  <si>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</si>
  <si>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</si>
  <si>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</si>
  <si>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</si>
  <si>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</si>
  <si>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</si>
  <si>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</si>
  <si>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</si>
  <si>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</si>
  <si>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</si>
  <si>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</si>
  <si>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</si>
  <si>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</si>
  <si>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</si>
  <si>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</si>
  <si>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</si>
  <si>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</si>
  <si>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</si>
  <si>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</si>
  <si>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</si>
  <si>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</si>
  <si>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</si>
  <si>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</si>
  <si>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</si>
  <si>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</si>
  <si>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</si>
  <si>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</si>
  <si>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</si>
  <si>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</si>
  <si>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</si>
  <si>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</si>
  <si>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</si>
  <si>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</si>
  <si>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</si>
  <si>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Орел Инвест АД</t>
  </si>
  <si>
    <t>неконсолидиран</t>
  </si>
  <si>
    <t>Съставител: Георги Тренчев</t>
  </si>
  <si>
    <t>Ръководител: Жанет Караджова</t>
  </si>
  <si>
    <t xml:space="preserve">                                    Съставител:      Георги Тренчев</t>
  </si>
  <si>
    <t>Съставител:      Георги Тренчев</t>
  </si>
  <si>
    <t>Георги Тренчев</t>
  </si>
  <si>
    <t xml:space="preserve">Съставител:   </t>
  </si>
  <si>
    <t>Жанет Караджова</t>
  </si>
  <si>
    <t xml:space="preserve"> Ръководител          </t>
  </si>
  <si>
    <t>Ръководител:                      Жанет Караджова</t>
  </si>
  <si>
    <t>Ръководител:            Жанет Караджова</t>
  </si>
  <si>
    <t xml:space="preserve">Жанет Караджова </t>
  </si>
  <si>
    <t>Ръководител:           Жанет Караджова</t>
  </si>
  <si>
    <t>РГ-05-0071</t>
  </si>
  <si>
    <t>.-0071</t>
  </si>
  <si>
    <t xml:space="preserve">9. </t>
  </si>
  <si>
    <t xml:space="preserve">Съставител:    Георги </t>
  </si>
  <si>
    <t xml:space="preserve">Съставител:  </t>
  </si>
  <si>
    <t>Ръководител:       Жанет Караджова</t>
  </si>
  <si>
    <t>Съставител:       Георги Тренчев</t>
  </si>
  <si>
    <t>1.Пламакс ООД</t>
  </si>
  <si>
    <t>Тренчев</t>
  </si>
  <si>
    <t>1. Гулянска консерва АД</t>
  </si>
  <si>
    <t>2. Елпром трафо СН АД</t>
  </si>
  <si>
    <t>3. Дунавски драгажен флот</t>
  </si>
  <si>
    <t>31-03-2012 г.</t>
  </si>
  <si>
    <t>Дата на съставяне: 24-04-2012 г.</t>
  </si>
</sst>
</file>

<file path=xl/styles.xml><?xml version="1.0" encoding="utf-8"?>
<styleSheet xmlns="http://schemas.openxmlformats.org/spreadsheetml/2006/main">
  <numFmts count="58">
    <numFmt numFmtId="5" formatCode="#,##0&quot;€&quot;_);\(#,##0&quot;€&quot;\)"/>
    <numFmt numFmtId="6" formatCode="#,##0&quot;€&quot;_);[Red]\(#,##0&quot;€&quot;\)"/>
    <numFmt numFmtId="7" formatCode="#,##0.00&quot;€&quot;_);\(#,##0.00&quot;€&quot;\)"/>
    <numFmt numFmtId="8" formatCode="#,##0.00&quot;€&quot;_);[Red]\(#,##0.00&quot;€&quot;\)"/>
    <numFmt numFmtId="42" formatCode="_ * #,##0_)&quot;€&quot;_ ;_ * \(#,##0\)&quot;€&quot;_ ;_ * &quot;-&quot;_)&quot;€&quot;_ ;_ @_ "/>
    <numFmt numFmtId="41" formatCode="_ * #,##0_)_€_ ;_ * \(#,##0\)_€_ ;_ * &quot;-&quot;_)_€_ ;_ @_ "/>
    <numFmt numFmtId="44" formatCode="_ * #,##0.00_)&quot;€&quot;_ ;_ * \(#,##0.00\)&quot;€&quot;_ ;_ * &quot;-&quot;??_)&quot;€&quot;_ ;_ @_ "/>
    <numFmt numFmtId="43" formatCode="_ * #,##0.00_)_€_ ;_ * \(#,##0.00\)_€_ ;_ * &quot;-&quot;??_)_€_ ;_ @_ 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 &quot;;\-#,##0\ &quot; &quot;"/>
    <numFmt numFmtId="197" formatCode="#,##0\ &quot; &quot;;[Red]\-#,##0\ &quot; &quot;"/>
    <numFmt numFmtId="198" formatCode="#,##0.00\ &quot; &quot;;\-#,##0.00\ &quot; &quot;"/>
    <numFmt numFmtId="199" formatCode="#,##0.00\ &quot; &quot;;[Red]\-#,##0.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,##0.00\ &quot; &quot;_-;\-* #,##0.00\ &quot; &quot;_-;_-* &quot;-&quot;??\ &quot; &quot;_-;_-@_-"/>
    <numFmt numFmtId="203" formatCode="_-* #,##0.00\ _ _-;\-* #,##0.00\ _ _-;_-* &quot;-&quot;??\ _ _-;_-@_-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_-* #,##0\ _л_в_._-;\-* #,##0\ _л_в_._-;_-* &quot;-&quot;??\ _л_в_._-;_-@_-"/>
    <numFmt numFmtId="210" formatCode="0.0"/>
    <numFmt numFmtId="211" formatCode="0.000"/>
    <numFmt numFmtId="212" formatCode="0.0000"/>
    <numFmt numFmtId="213" formatCode="0.00000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0"/>
      <name val="Heb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1" fillId="0" borderId="13" xfId="62" applyFont="1" applyFill="1" applyBorder="1" applyAlignment="1" applyProtection="1">
      <alignment horizontal="center" vertical="center" wrapText="1"/>
      <protection/>
    </xf>
    <xf numFmtId="1" fontId="11" fillId="33" borderId="14" xfId="62" applyNumberFormat="1" applyFont="1" applyFill="1" applyBorder="1" applyAlignment="1" applyProtection="1">
      <alignment horizontal="left" vertical="center" wrapText="1"/>
      <protection/>
    </xf>
    <xf numFmtId="1" fontId="11" fillId="33" borderId="14" xfId="62" applyNumberFormat="1" applyFont="1" applyFill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11" fillId="0" borderId="11" xfId="62" applyFont="1" applyFill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5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86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7" xfId="65" applyNumberFormat="1" applyFont="1" applyFill="1" applyBorder="1" applyAlignment="1" applyProtection="1">
      <alignment vertical="top" wrapText="1"/>
      <protection locked="0"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36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3" borderId="16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34" borderId="10" xfId="62" applyNumberFormat="1" applyFont="1" applyFill="1" applyBorder="1" applyAlignment="1" applyProtection="1">
      <alignment vertical="center"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0" fontId="12" fillId="0" borderId="13" xfId="62" applyFont="1" applyBorder="1" applyAlignment="1" applyProtection="1">
      <alignment vertical="center" wrapText="1"/>
      <protection/>
    </xf>
    <xf numFmtId="1" fontId="11" fillId="33" borderId="14" xfId="62" applyNumberFormat="1" applyFont="1" applyFill="1" applyBorder="1" applyAlignment="1" applyProtection="1">
      <alignment vertical="center" wrapText="1"/>
      <protection/>
    </xf>
    <xf numFmtId="0" fontId="11" fillId="0" borderId="11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7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centerContinuous"/>
      <protection locked="0"/>
    </xf>
    <xf numFmtId="0" fontId="11" fillId="0" borderId="0" xfId="62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center" wrapText="1"/>
      <protection locked="0"/>
    </xf>
    <xf numFmtId="0" fontId="10" fillId="0" borderId="0" xfId="62" applyFont="1" applyProtection="1">
      <alignment/>
      <protection locked="0"/>
    </xf>
    <xf numFmtId="0" fontId="11" fillId="0" borderId="0" xfId="62" applyFont="1" applyAlignment="1" applyProtection="1">
      <alignment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0" fillId="0" borderId="10" xfId="62" applyFont="1" applyBorder="1" applyAlignment="1" applyProtection="1">
      <alignment horizontal="centerContinuous" vertical="center" wrapText="1"/>
      <protection/>
    </xf>
    <xf numFmtId="0" fontId="10" fillId="0" borderId="10" xfId="62" applyFont="1" applyBorder="1" applyAlignment="1" applyProtection="1">
      <alignment horizontal="center" vertical="center" wrapText="1"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horizontal="centerContinuous"/>
      <protection/>
    </xf>
    <xf numFmtId="0" fontId="10" fillId="0" borderId="10" xfId="62" applyFont="1" applyBorder="1" applyAlignment="1" applyProtection="1">
      <alignment horizontal="center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vertical="justify" wrapText="1"/>
      <protection/>
    </xf>
    <xf numFmtId="49" fontId="10" fillId="33" borderId="10" xfId="62" applyNumberFormat="1" applyFont="1" applyFill="1" applyBorder="1" applyAlignment="1" applyProtection="1">
      <alignment vertical="justify" wrapText="1"/>
      <protection/>
    </xf>
    <xf numFmtId="0" fontId="11" fillId="33" borderId="10" xfId="62" applyFont="1" applyFill="1" applyBorder="1" applyAlignment="1" applyProtection="1">
      <alignment horizontal="left" vertical="center" wrapText="1"/>
      <protection/>
    </xf>
    <xf numFmtId="0" fontId="11" fillId="0" borderId="10" xfId="62" applyFont="1" applyBorder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right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Protection="1">
      <alignment/>
      <protection/>
    </xf>
    <xf numFmtId="0" fontId="10" fillId="0" borderId="10" xfId="62" applyFont="1" applyBorder="1" applyAlignment="1" applyProtection="1">
      <alignment horizontal="left"/>
      <protection/>
    </xf>
    <xf numFmtId="0" fontId="10" fillId="0" borderId="10" xfId="62" applyFont="1" applyBorder="1" applyAlignment="1" applyProtection="1">
      <alignment vertical="top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vertical="justify" wrapText="1"/>
      <protection/>
    </xf>
    <xf numFmtId="49" fontId="11" fillId="33" borderId="12" xfId="62" applyNumberFormat="1" applyFont="1" applyFill="1" applyBorder="1" applyAlignment="1" applyProtection="1">
      <alignment horizontal="center" vertical="center" wrapText="1"/>
      <protection/>
    </xf>
    <xf numFmtId="0" fontId="16" fillId="0" borderId="10" xfId="62" applyFont="1" applyBorder="1" applyAlignment="1" applyProtection="1">
      <alignment vertical="justify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vertical="justify"/>
      <protection/>
    </xf>
    <xf numFmtId="1" fontId="11" fillId="33" borderId="16" xfId="62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Alignment="1" applyProtection="1">
      <alignment vertical="center" wrapText="1"/>
      <protection locked="0"/>
    </xf>
    <xf numFmtId="1" fontId="11" fillId="0" borderId="0" xfId="62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6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10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2" applyFont="1" applyBorder="1" applyAlignment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/>
      <protection/>
    </xf>
    <xf numFmtId="1" fontId="11" fillId="34" borderId="10" xfId="62" applyNumberFormat="1" applyFont="1" applyFill="1" applyBorder="1" applyAlignment="1" applyProtection="1">
      <alignment vertical="center"/>
      <protection locked="0"/>
    </xf>
    <xf numFmtId="1" fontId="11" fillId="34" borderId="1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center"/>
      <protection/>
    </xf>
    <xf numFmtId="0" fontId="5" fillId="0" borderId="0" xfId="62" applyFont="1" applyAlignment="1" applyProtection="1">
      <alignment horizontal="left"/>
      <protection/>
    </xf>
    <xf numFmtId="0" fontId="11" fillId="0" borderId="0" xfId="62" applyFont="1" applyBorder="1" applyAlignment="1" applyProtection="1">
      <alignment vertical="justify" wrapText="1"/>
      <protection/>
    </xf>
    <xf numFmtId="0" fontId="11" fillId="0" borderId="0" xfId="62" applyFont="1" applyBorder="1" applyAlignment="1" applyProtection="1">
      <alignment horizontal="center" vertical="justify" wrapText="1"/>
      <protection/>
    </xf>
    <xf numFmtId="0" fontId="11" fillId="0" borderId="0" xfId="62" applyFont="1" applyProtection="1">
      <alignment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Alignment="1" applyProtection="1">
      <alignment horizontal="left" vertical="center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62" applyFont="1" applyAlignment="1" applyProtection="1">
      <alignment vertical="justify"/>
      <protection/>
    </xf>
    <xf numFmtId="0" fontId="9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/>
      <protection/>
    </xf>
    <xf numFmtId="49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208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0" fontId="20" fillId="0" borderId="10" xfId="58" applyFont="1" applyBorder="1" applyAlignment="1" applyProtection="1">
      <alignment horizontal="left" vertical="center" wrapText="1"/>
      <protection locked="0"/>
    </xf>
    <xf numFmtId="0" fontId="21" fillId="0" borderId="29" xfId="61" applyFont="1" applyBorder="1" applyAlignment="1">
      <alignment horizontal="left" vertical="center" wrapText="1"/>
      <protection/>
    </xf>
    <xf numFmtId="3" fontId="20" fillId="34" borderId="10" xfId="63" applyNumberFormat="1" applyFont="1" applyFill="1" applyBorder="1" applyAlignment="1" applyProtection="1">
      <alignment horizontal="right"/>
      <protection locked="0"/>
    </xf>
    <xf numFmtId="4" fontId="20" fillId="34" borderId="10" xfId="63" applyNumberFormat="1" applyFont="1" applyFill="1" applyBorder="1" applyAlignment="1" applyProtection="1">
      <alignment horizontal="right" vertical="center"/>
      <protection locked="0"/>
    </xf>
    <xf numFmtId="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61" applyFont="1" applyBorder="1" applyAlignment="1">
      <alignment horizontal="left" vertical="center" wrapText="1"/>
      <protection/>
    </xf>
    <xf numFmtId="14" fontId="5" fillId="0" borderId="0" xfId="65" applyNumberFormat="1" applyFont="1" applyAlignment="1" applyProtection="1">
      <alignment vertical="top" wrapText="1"/>
      <protection locked="0"/>
    </xf>
    <xf numFmtId="213" fontId="5" fillId="0" borderId="0" xfId="64" applyNumberFormat="1" applyFont="1">
      <alignment/>
      <protection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207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208" fontId="10" fillId="0" borderId="32" xfId="65" applyNumberFormat="1" applyFont="1" applyBorder="1" applyAlignment="1" applyProtection="1">
      <alignment horizontal="left" vertical="top" wrapText="1"/>
      <protection/>
    </xf>
    <xf numFmtId="0" fontId="4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208" fontId="10" fillId="0" borderId="0" xfId="62" applyNumberFormat="1" applyFont="1" applyBorder="1" applyAlignment="1" applyProtection="1">
      <alignment horizontal="left" vertical="justify" wrapText="1"/>
      <protection/>
    </xf>
    <xf numFmtId="0" fontId="11" fillId="0" borderId="0" xfId="62" applyFont="1" applyAlignment="1" applyProtection="1">
      <alignment horizontal="center"/>
      <protection locked="0"/>
    </xf>
    <xf numFmtId="0" fontId="10" fillId="0" borderId="0" xfId="62" applyFont="1" applyAlignment="1" applyProtection="1">
      <alignment horizontal="left"/>
      <protection locked="0"/>
    </xf>
    <xf numFmtId="0" fontId="11" fillId="0" borderId="0" xfId="62" applyFont="1" applyAlignment="1" applyProtection="1">
      <alignment horizontal="left"/>
      <protection locked="0"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right" vertical="justify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0" fontId="10" fillId="0" borderId="24" xfId="62" applyFont="1" applyBorder="1" applyAlignment="1" applyProtection="1">
      <alignment horizontal="center" vertical="center" wrapText="1"/>
      <protection/>
    </xf>
    <xf numFmtId="0" fontId="10" fillId="0" borderId="23" xfId="62" applyFont="1" applyBorder="1" applyAlignment="1" applyProtection="1">
      <alignment horizontal="center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49" fontId="10" fillId="0" borderId="13" xfId="62" applyNumberFormat="1" applyFont="1" applyBorder="1" applyAlignment="1" applyProtection="1">
      <alignment horizontal="center" vertical="center" wrapText="1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208" fontId="10" fillId="0" borderId="0" xfId="62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2" applyNumberFormat="1" applyFont="1" applyAlignment="1" applyProtection="1">
      <alignment horizontal="left" vertical="justify"/>
      <protection/>
    </xf>
    <xf numFmtId="208" fontId="10" fillId="0" borderId="0" xfId="62" applyNumberFormat="1" applyFont="1" applyBorder="1" applyAlignment="1" applyProtection="1">
      <alignment horizontal="left" vertical="justify"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2" applyFont="1" applyAlignment="1" applyProtection="1">
      <alignment horizontal="right"/>
      <protection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208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heet1_1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1">
      <selection activeCell="H29" sqref="H2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59" t="s">
        <v>855</v>
      </c>
      <c r="F3" s="217" t="s">
        <v>2</v>
      </c>
      <c r="G3" s="172"/>
      <c r="H3" s="458">
        <v>121640360</v>
      </c>
    </row>
    <row r="4" spans="1:8" ht="15">
      <c r="A4" s="575" t="s">
        <v>3</v>
      </c>
      <c r="B4" s="581"/>
      <c r="C4" s="581"/>
      <c r="D4" s="581"/>
      <c r="E4" s="499" t="s">
        <v>856</v>
      </c>
      <c r="F4" s="577" t="s">
        <v>869</v>
      </c>
      <c r="G4" s="578"/>
      <c r="H4" s="458" t="s">
        <v>870</v>
      </c>
    </row>
    <row r="5" spans="1:8" ht="15">
      <c r="A5" s="575" t="s">
        <v>5</v>
      </c>
      <c r="B5" s="576"/>
      <c r="C5" s="576"/>
      <c r="D5" s="576"/>
      <c r="E5" s="500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3" t="s">
        <v>16</v>
      </c>
      <c r="B9" s="229"/>
      <c r="C9" s="230"/>
      <c r="D9" s="231"/>
      <c r="E9" s="441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2122</v>
      </c>
      <c r="H11" s="152">
        <v>2122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2122</v>
      </c>
      <c r="H12" s="153">
        <v>2122</v>
      </c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447</v>
      </c>
      <c r="D15" s="151">
        <v>525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86</v>
      </c>
      <c r="D16" s="151">
        <v>89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2122</v>
      </c>
      <c r="H17" s="154">
        <f>H11+H14+H15+H16</f>
        <v>2122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534</v>
      </c>
      <c r="D19" s="155">
        <f>SUM(D11:D18)</f>
        <v>615</v>
      </c>
      <c r="E19" s="237" t="s">
        <v>53</v>
      </c>
      <c r="F19" s="242" t="s">
        <v>54</v>
      </c>
      <c r="G19" s="152">
        <v>318</v>
      </c>
      <c r="H19" s="152">
        <v>318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</v>
      </c>
      <c r="H20" s="158">
        <v>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167</v>
      </c>
      <c r="H21" s="156">
        <f>SUM(H22:H24)</f>
        <v>167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167</v>
      </c>
      <c r="H22" s="152">
        <v>167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488</v>
      </c>
      <c r="H25" s="154">
        <f>H19+H20+H21</f>
        <v>488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-972</v>
      </c>
      <c r="H27" s="154">
        <f>SUM(H28:H30)</f>
        <v>-495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-495+H32</f>
        <v>-972</v>
      </c>
      <c r="H29" s="316">
        <v>-495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IF('справка №2-ОТЧЕТ ЗА ДОХОДИТЕ'!C41&gt;0,'справка №2-ОТЧЕТ ЗА ДОХОДИТЕ'!C41,0)</f>
        <v>0</v>
      </c>
      <c r="H31" s="152">
        <f>IF('справка №2-ОТЧЕТ ЗА ДОХОДИТЕ'!D41&gt;0,'справка №2-ОТЧЕТ ЗА ДОХОДИТЕ'!D41,0)</f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IF('справка №2-ОТЧЕТ ЗА ДОХОДИТЕ'!G41&gt;0,0-'справка №2-ОТЧЕТ ЗА ДОХОДИТЕ'!G41,0)</f>
        <v>-113</v>
      </c>
      <c r="H32" s="316">
        <v>-477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-1085</v>
      </c>
      <c r="H33" s="154">
        <f>H27+H31+H32</f>
        <v>-972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1525</v>
      </c>
      <c r="H36" s="154">
        <f>H25+H17+H33</f>
        <v>1638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2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2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</v>
      </c>
      <c r="H53" s="152">
        <v>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552</v>
      </c>
      <c r="D55" s="155">
        <f>D19+D20+D21+D27+D32+D45+D51+D53+D54</f>
        <v>633</v>
      </c>
      <c r="E55" s="237" t="s">
        <v>172</v>
      </c>
      <c r="F55" s="261" t="s">
        <v>173</v>
      </c>
      <c r="G55" s="154">
        <f>G49+G51+G52+G53+G54</f>
        <v>1</v>
      </c>
      <c r="H55" s="154">
        <f>H49+H51+H52+H53+H54</f>
        <v>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4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7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</v>
      </c>
      <c r="H61" s="154">
        <f>SUM(H62:H68)</f>
        <v>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</v>
      </c>
      <c r="H71" s="161">
        <f>H59+H60+H61+H69+H70</f>
        <v>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</v>
      </c>
      <c r="H79" s="162">
        <f>H71+H74+H75+H76</f>
        <v>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16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</v>
      </c>
      <c r="D88" s="151">
        <v>16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912</v>
      </c>
      <c r="D89" s="151">
        <v>962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954</v>
      </c>
      <c r="D91" s="155">
        <f>SUM(D87:D90)</f>
        <v>994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978</v>
      </c>
      <c r="D93" s="155">
        <f>D64+D75+D84+D91+D92</f>
        <v>1013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5" t="s">
        <v>268</v>
      </c>
      <c r="B94" s="288" t="s">
        <v>269</v>
      </c>
      <c r="C94" s="164">
        <f>C93+C55</f>
        <v>1530</v>
      </c>
      <c r="D94" s="164">
        <f>D93+D55</f>
        <v>1646</v>
      </c>
      <c r="E94" s="446" t="s">
        <v>270</v>
      </c>
      <c r="F94" s="289" t="s">
        <v>271</v>
      </c>
      <c r="G94" s="165">
        <f>G36+G39+G55+G79</f>
        <v>1530</v>
      </c>
      <c r="H94" s="165">
        <f>H36+H39+H55+H79</f>
        <v>1646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8" t="s">
        <v>845</v>
      </c>
      <c r="B96" s="429"/>
      <c r="C96" s="150"/>
      <c r="D96" s="150"/>
      <c r="E96" s="430"/>
      <c r="F96" s="170"/>
      <c r="G96" s="171"/>
      <c r="H96" s="172"/>
      <c r="M96" s="157"/>
    </row>
    <row r="97" spans="1:13" ht="15">
      <c r="A97" s="428"/>
      <c r="B97" s="429"/>
      <c r="C97" s="150"/>
      <c r="D97" s="150"/>
      <c r="E97" s="430"/>
      <c r="F97" s="170"/>
      <c r="G97" s="171"/>
      <c r="H97" s="172"/>
      <c r="M97" s="157"/>
    </row>
    <row r="98" spans="1:13" ht="15">
      <c r="A98" s="45" t="s">
        <v>882</v>
      </c>
      <c r="C98" s="579" t="s">
        <v>857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858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20:D21 C11:D18 C30:D30 G31:H31 C40:D44 C47:D50 C53:D54 C58:D63 C79:D83 C87:D90 G62:H70 C92:D92 G11:H13 G74:H76 G22:H24 G28:H28 C67:D74 G19:H19 G43:H48 G51:H54 G59:H60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9" bottom="0.19" header="0.13" footer="0.08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8">
      <pane xSplit="5490" topLeftCell="B1" activePane="topRight" state="split"/>
      <selection pane="topLeft" activeCell="A48" sqref="A48"/>
      <selection pane="topRight" activeCell="D28" sqref="D28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39"/>
      <c r="H1" s="539"/>
    </row>
    <row r="2" spans="1:8" ht="15">
      <c r="A2" s="464" t="s">
        <v>1</v>
      </c>
      <c r="B2" s="583" t="str">
        <f>'справка №1-БАЛАНС'!E3</f>
        <v>Орел Инвест АД</v>
      </c>
      <c r="C2" s="583"/>
      <c r="D2" s="583"/>
      <c r="E2" s="583"/>
      <c r="F2" s="585" t="s">
        <v>2</v>
      </c>
      <c r="G2" s="585"/>
      <c r="H2" s="521">
        <f>'справка №1-БАЛАНС'!H3</f>
        <v>121640360</v>
      </c>
    </row>
    <row r="3" spans="1:8" ht="15">
      <c r="A3" s="464" t="s">
        <v>274</v>
      </c>
      <c r="B3" s="583" t="str">
        <f>'справка №1-БАЛАНС'!E4</f>
        <v>неконсолидиран</v>
      </c>
      <c r="C3" s="583"/>
      <c r="D3" s="583"/>
      <c r="E3" s="583"/>
      <c r="F3" s="541" t="s">
        <v>4</v>
      </c>
      <c r="G3" s="522"/>
      <c r="H3" s="522" t="str">
        <f>'справка №1-БАЛАНС'!H4</f>
        <v>.-0071</v>
      </c>
    </row>
    <row r="4" spans="1:8" ht="17.25" customHeight="1">
      <c r="A4" s="464" t="s">
        <v>5</v>
      </c>
      <c r="B4" s="584" t="str">
        <f>'справка №1-БАЛАНС'!E5</f>
        <v>31-03-2012 г.</v>
      </c>
      <c r="C4" s="584"/>
      <c r="D4" s="584"/>
      <c r="E4" s="314"/>
      <c r="F4" s="463"/>
      <c r="G4" s="539"/>
      <c r="H4" s="542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3"/>
      <c r="H7" s="543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3"/>
      <c r="H8" s="543"/>
    </row>
    <row r="9" spans="1:8" ht="12">
      <c r="A9" s="298" t="s">
        <v>282</v>
      </c>
      <c r="B9" s="299" t="s">
        <v>283</v>
      </c>
      <c r="C9" s="48">
        <v>5</v>
      </c>
      <c r="D9" s="48">
        <v>8</v>
      </c>
      <c r="E9" s="298" t="s">
        <v>284</v>
      </c>
      <c r="F9" s="544" t="s">
        <v>285</v>
      </c>
      <c r="G9" s="545"/>
      <c r="H9" s="545"/>
    </row>
    <row r="10" spans="1:8" ht="12">
      <c r="A10" s="298" t="s">
        <v>286</v>
      </c>
      <c r="B10" s="299" t="s">
        <v>287</v>
      </c>
      <c r="C10" s="48">
        <v>24</v>
      </c>
      <c r="D10" s="48">
        <v>10</v>
      </c>
      <c r="E10" s="298" t="s">
        <v>288</v>
      </c>
      <c r="F10" s="544" t="s">
        <v>289</v>
      </c>
      <c r="G10" s="545"/>
      <c r="H10" s="545"/>
    </row>
    <row r="11" spans="1:8" ht="12">
      <c r="A11" s="298" t="s">
        <v>290</v>
      </c>
      <c r="B11" s="299" t="s">
        <v>291</v>
      </c>
      <c r="C11" s="48">
        <v>20</v>
      </c>
      <c r="D11" s="48">
        <v>9</v>
      </c>
      <c r="E11" s="300" t="s">
        <v>292</v>
      </c>
      <c r="F11" s="544" t="s">
        <v>293</v>
      </c>
      <c r="G11" s="545"/>
      <c r="H11" s="545"/>
    </row>
    <row r="12" spans="1:8" ht="12">
      <c r="A12" s="298" t="s">
        <v>294</v>
      </c>
      <c r="B12" s="299" t="s">
        <v>295</v>
      </c>
      <c r="C12" s="48">
        <v>67</v>
      </c>
      <c r="D12" s="48">
        <v>52</v>
      </c>
      <c r="E12" s="300" t="s">
        <v>78</v>
      </c>
      <c r="F12" s="544" t="s">
        <v>296</v>
      </c>
      <c r="G12" s="545">
        <v>3</v>
      </c>
      <c r="H12" s="545"/>
    </row>
    <row r="13" spans="1:18" ht="12">
      <c r="A13" s="298" t="s">
        <v>297</v>
      </c>
      <c r="B13" s="299" t="s">
        <v>298</v>
      </c>
      <c r="C13" s="48">
        <v>6</v>
      </c>
      <c r="D13" s="48">
        <v>5</v>
      </c>
      <c r="E13" s="301" t="s">
        <v>51</v>
      </c>
      <c r="F13" s="546" t="s">
        <v>299</v>
      </c>
      <c r="G13" s="543">
        <f>SUM(G9:G12)</f>
        <v>3</v>
      </c>
      <c r="H13" s="543">
        <f>SUM(H9:H12)</f>
        <v>0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8" t="s">
        <v>300</v>
      </c>
      <c r="B14" s="299" t="s">
        <v>301</v>
      </c>
      <c r="C14" s="48"/>
      <c r="D14" s="48"/>
      <c r="E14" s="300"/>
      <c r="F14" s="547"/>
      <c r="G14" s="548"/>
      <c r="H14" s="548"/>
    </row>
    <row r="15" spans="1:8" ht="24">
      <c r="A15" s="298" t="s">
        <v>302</v>
      </c>
      <c r="B15" s="299" t="s">
        <v>303</v>
      </c>
      <c r="C15" s="48"/>
      <c r="D15" s="48">
        <v>0</v>
      </c>
      <c r="E15" s="296" t="s">
        <v>304</v>
      </c>
      <c r="F15" s="549" t="s">
        <v>305</v>
      </c>
      <c r="G15" s="545"/>
      <c r="H15" s="545"/>
    </row>
    <row r="16" spans="1:8" ht="12">
      <c r="A16" s="298" t="s">
        <v>306</v>
      </c>
      <c r="B16" s="299" t="s">
        <v>307</v>
      </c>
      <c r="C16" s="47">
        <v>1</v>
      </c>
      <c r="D16" s="47">
        <v>59</v>
      </c>
      <c r="E16" s="298" t="s">
        <v>308</v>
      </c>
      <c r="F16" s="547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>
        <v>50</v>
      </c>
      <c r="E17" s="296"/>
      <c r="F17" s="304"/>
      <c r="G17" s="548"/>
      <c r="H17" s="548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8"/>
      <c r="H18" s="548"/>
    </row>
    <row r="19" spans="1:15" ht="12">
      <c r="A19" s="301" t="s">
        <v>51</v>
      </c>
      <c r="B19" s="303" t="s">
        <v>315</v>
      </c>
      <c r="C19" s="49">
        <f>SUM(C9:C15)+C16</f>
        <v>123</v>
      </c>
      <c r="D19" s="49">
        <f>SUM(D9:D15)+D16</f>
        <v>143</v>
      </c>
      <c r="E19" s="304" t="s">
        <v>316</v>
      </c>
      <c r="F19" s="547" t="s">
        <v>317</v>
      </c>
      <c r="G19" s="545">
        <v>8</v>
      </c>
      <c r="H19" s="545">
        <v>12</v>
      </c>
      <c r="I19" s="539"/>
      <c r="J19" s="539"/>
      <c r="K19" s="539"/>
      <c r="L19" s="539"/>
      <c r="M19" s="539"/>
      <c r="N19" s="539"/>
      <c r="O19" s="539"/>
    </row>
    <row r="20" spans="1:8" ht="12">
      <c r="A20" s="296"/>
      <c r="B20" s="299"/>
      <c r="C20" s="315"/>
      <c r="D20" s="315"/>
      <c r="E20" s="302" t="s">
        <v>318</v>
      </c>
      <c r="F20" s="547" t="s">
        <v>319</v>
      </c>
      <c r="G20" s="545"/>
      <c r="H20" s="545"/>
    </row>
    <row r="21" spans="1:8" ht="24">
      <c r="A21" s="296" t="s">
        <v>320</v>
      </c>
      <c r="B21" s="305"/>
      <c r="C21" s="315"/>
      <c r="D21" s="315"/>
      <c r="E21" s="298" t="s">
        <v>321</v>
      </c>
      <c r="F21" s="547" t="s">
        <v>322</v>
      </c>
      <c r="G21" s="545"/>
      <c r="H21" s="545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47" t="s">
        <v>326</v>
      </c>
      <c r="G22" s="545"/>
      <c r="H22" s="545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47" t="s">
        <v>330</v>
      </c>
      <c r="G23" s="545"/>
      <c r="H23" s="545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49" t="s">
        <v>333</v>
      </c>
      <c r="G24" s="543">
        <f>SUM(G19:G23)</f>
        <v>8</v>
      </c>
      <c r="H24" s="543">
        <f>SUM(H19:H23)</f>
        <v>12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48"/>
      <c r="H25" s="548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1"/>
      <c r="B27" s="306"/>
      <c r="C27" s="315"/>
      <c r="D27" s="315"/>
      <c r="E27" s="298"/>
      <c r="F27" s="304"/>
      <c r="G27" s="548"/>
      <c r="H27" s="548"/>
    </row>
    <row r="28" spans="1:18" ht="12">
      <c r="A28" s="127" t="s">
        <v>336</v>
      </c>
      <c r="B28" s="293" t="s">
        <v>337</v>
      </c>
      <c r="C28" s="50">
        <f>C26+C19</f>
        <v>124</v>
      </c>
      <c r="D28" s="50">
        <f>D26+D19</f>
        <v>143</v>
      </c>
      <c r="E28" s="127" t="s">
        <v>338</v>
      </c>
      <c r="F28" s="549" t="s">
        <v>339</v>
      </c>
      <c r="G28" s="543">
        <f>G13+G15+G24</f>
        <v>11</v>
      </c>
      <c r="H28" s="543">
        <f>H13+H15+H24</f>
        <v>12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7"/>
      <c r="B29" s="293"/>
      <c r="C29" s="315"/>
      <c r="D29" s="315"/>
      <c r="E29" s="127"/>
      <c r="F29" s="547"/>
      <c r="G29" s="548"/>
      <c r="H29" s="548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49" t="s">
        <v>343</v>
      </c>
      <c r="G30" s="53">
        <f>IF((C28-G28)&gt;0,C28-G28,0)</f>
        <v>113</v>
      </c>
      <c r="H30" s="53">
        <f>IF((D28-H28)&gt;0,D28-H28,0)</f>
        <v>131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846</v>
      </c>
      <c r="B31" s="306" t="s">
        <v>344</v>
      </c>
      <c r="C31" s="46"/>
      <c r="D31" s="46"/>
      <c r="E31" s="296" t="s">
        <v>849</v>
      </c>
      <c r="F31" s="547" t="s">
        <v>345</v>
      </c>
      <c r="G31" s="545"/>
      <c r="H31" s="545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7" t="s">
        <v>349</v>
      </c>
      <c r="G32" s="545"/>
      <c r="H32" s="545"/>
    </row>
    <row r="33" spans="1:18" ht="12">
      <c r="A33" s="128" t="s">
        <v>350</v>
      </c>
      <c r="B33" s="306" t="s">
        <v>351</v>
      </c>
      <c r="C33" s="49">
        <f>C28+C31+C32</f>
        <v>124</v>
      </c>
      <c r="D33" s="49">
        <f>D28+D31+D32</f>
        <v>143</v>
      </c>
      <c r="E33" s="127" t="s">
        <v>352</v>
      </c>
      <c r="F33" s="549" t="s">
        <v>353</v>
      </c>
      <c r="G33" s="53">
        <f>G32+G31+G28</f>
        <v>11</v>
      </c>
      <c r="H33" s="53">
        <f>H32+H31+H28</f>
        <v>12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49" t="s">
        <v>357</v>
      </c>
      <c r="G34" s="543">
        <f>IF((C33-G33)&gt;0,C33-G33,0)</f>
        <v>113</v>
      </c>
      <c r="H34" s="543">
        <f>IF((D33-H33)&gt;0,D33-H33,0)</f>
        <v>131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8"/>
      <c r="H36" s="548"/>
    </row>
    <row r="37" spans="1:8" ht="24">
      <c r="A37" s="309" t="s">
        <v>362</v>
      </c>
      <c r="B37" s="310" t="s">
        <v>363</v>
      </c>
      <c r="C37" s="427">
        <v>0</v>
      </c>
      <c r="D37" s="427"/>
      <c r="E37" s="308"/>
      <c r="F37" s="552"/>
      <c r="G37" s="548"/>
      <c r="H37" s="548"/>
    </row>
    <row r="38" spans="1:8" ht="12">
      <c r="A38" s="311" t="s">
        <v>364</v>
      </c>
      <c r="B38" s="310" t="s">
        <v>365</v>
      </c>
      <c r="C38" s="126"/>
      <c r="D38" s="126"/>
      <c r="E38" s="308"/>
      <c r="F38" s="552"/>
      <c r="G38" s="548"/>
      <c r="H38" s="548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3" t="s">
        <v>369</v>
      </c>
      <c r="G39" s="554">
        <f>IF(G34&gt;0,IF(C35+G34&lt;0,0,C35+G34),IF(C34-C35&lt;0,C35-C34,0))</f>
        <v>113</v>
      </c>
      <c r="H39" s="554">
        <f>IF(H34&gt;0,IF(D35+H34&lt;0,0,D35+H34),IF(D34-D35&lt;0,D35-D34,0))</f>
        <v>131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3" t="s">
        <v>372</v>
      </c>
      <c r="G40" s="545"/>
      <c r="H40" s="545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3" t="s">
        <v>376</v>
      </c>
      <c r="G41" s="52">
        <f>IF(G39-G40&gt;0,G39-G40,0)</f>
        <v>113</v>
      </c>
      <c r="H41" s="52">
        <f>IF(H39-H40&gt;0,H39-H40,0)</f>
        <v>131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8" t="s">
        <v>377</v>
      </c>
      <c r="B42" s="292" t="s">
        <v>378</v>
      </c>
      <c r="C42" s="53">
        <f>C33+C35+C39</f>
        <v>124</v>
      </c>
      <c r="D42" s="53">
        <f>D33+D35+D39</f>
        <v>143</v>
      </c>
      <c r="E42" s="128" t="s">
        <v>379</v>
      </c>
      <c r="F42" s="129" t="s">
        <v>380</v>
      </c>
      <c r="G42" s="53">
        <f>G39+G33</f>
        <v>124</v>
      </c>
      <c r="H42" s="53">
        <f>H39+H33</f>
        <v>143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4"/>
      <c r="B43" s="421"/>
      <c r="C43" s="422"/>
      <c r="D43" s="422"/>
      <c r="E43" s="423"/>
      <c r="F43" s="555"/>
      <c r="G43" s="422"/>
      <c r="H43" s="422"/>
    </row>
    <row r="44" spans="1:8" ht="12">
      <c r="A44" s="314"/>
      <c r="B44" s="421"/>
      <c r="C44" s="422"/>
      <c r="D44" s="422"/>
      <c r="E44" s="423"/>
      <c r="F44" s="555"/>
      <c r="G44" s="422"/>
      <c r="H44" s="422"/>
    </row>
    <row r="45" spans="1:8" ht="12">
      <c r="A45" s="586" t="s">
        <v>853</v>
      </c>
      <c r="B45" s="586"/>
      <c r="C45" s="586"/>
      <c r="D45" s="586"/>
      <c r="E45" s="586"/>
      <c r="F45" s="555"/>
      <c r="G45" s="422"/>
      <c r="H45" s="422"/>
    </row>
    <row r="46" spans="1:8" ht="12">
      <c r="A46" s="314"/>
      <c r="B46" s="421"/>
      <c r="C46" s="422"/>
      <c r="D46" s="422"/>
      <c r="E46" s="423"/>
      <c r="F46" s="555"/>
      <c r="G46" s="422"/>
      <c r="H46" s="422"/>
    </row>
    <row r="47" spans="1:8" ht="12">
      <c r="A47" s="314"/>
      <c r="B47" s="421"/>
      <c r="C47" s="422"/>
      <c r="D47" s="422"/>
      <c r="E47" s="423"/>
      <c r="F47" s="555"/>
      <c r="G47" s="422"/>
      <c r="H47" s="422"/>
    </row>
    <row r="48" spans="1:15" ht="12.75">
      <c r="A48" s="498" t="s">
        <v>272</v>
      </c>
      <c r="B48" s="573">
        <v>41023</v>
      </c>
      <c r="C48" s="424" t="s">
        <v>873</v>
      </c>
      <c r="D48" s="582" t="s">
        <v>861</v>
      </c>
      <c r="E48" s="582"/>
      <c r="F48" s="582"/>
      <c r="G48" s="582"/>
      <c r="H48" s="582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2"/>
      <c r="D49" s="422"/>
      <c r="E49" s="555"/>
      <c r="F49" s="555"/>
      <c r="G49" s="558"/>
      <c r="H49" s="558"/>
    </row>
    <row r="50" spans="1:8" ht="12.75" customHeight="1">
      <c r="A50" s="556"/>
      <c r="B50" s="557"/>
      <c r="C50" s="425" t="s">
        <v>777</v>
      </c>
      <c r="D50" s="424" t="s">
        <v>863</v>
      </c>
      <c r="E50" s="424"/>
      <c r="F50" s="424"/>
      <c r="G50" s="424"/>
      <c r="H50" s="424"/>
    </row>
    <row r="51" spans="1:8" ht="12">
      <c r="A51" s="559"/>
      <c r="B51" s="555"/>
      <c r="C51" s="422"/>
      <c r="D51" s="422"/>
      <c r="E51" s="555"/>
      <c r="F51" s="555"/>
      <c r="G51" s="558"/>
      <c r="H51" s="558"/>
    </row>
    <row r="52" spans="1:8" ht="12">
      <c r="A52" s="559"/>
      <c r="B52" s="555"/>
      <c r="C52" s="422"/>
      <c r="D52" s="422"/>
      <c r="E52" s="555"/>
      <c r="F52" s="555"/>
      <c r="G52" s="558"/>
      <c r="H52" s="558"/>
    </row>
    <row r="53" spans="1:8" ht="12">
      <c r="A53" s="559"/>
      <c r="B53" s="555"/>
      <c r="C53" s="422"/>
      <c r="D53" s="422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6"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24" right="0.23" top="0.25" bottom="0.23" header="0.17" footer="0.16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M102"/>
  <sheetViews>
    <sheetView tabSelected="1" zoomScalePageLayoutView="0" workbookViewId="0" topLeftCell="A30">
      <pane xSplit="7650" topLeftCell="B1" activePane="topRight" state="split"/>
      <selection pane="topLeft" activeCell="A47" sqref="A47"/>
      <selection pane="topRight" activeCell="C49" sqref="C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8" customWidth="1"/>
    <col min="4" max="4" width="21.25390625" style="538" customWidth="1"/>
    <col min="5" max="5" width="10.125" style="131" customWidth="1"/>
    <col min="6" max="6" width="12.00390625" style="131" customWidth="1"/>
    <col min="7" max="16384" width="9.25390625" style="131" customWidth="1"/>
  </cols>
  <sheetData>
    <row r="3" ht="15" customHeight="1"/>
    <row r="4" spans="4:6" ht="15" customHeight="1">
      <c r="D4" s="536">
        <f>'справка №1-БАЛАНС'!H3</f>
        <v>121640360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.-0071</v>
      </c>
    </row>
    <row r="6" spans="1:6" ht="12" customHeight="1">
      <c r="A6" s="466" t="s">
        <v>5</v>
      </c>
      <c r="B6" s="501" t="str">
        <f>'справка №1-БАЛАНС'!E5</f>
        <v>31-03-2012 г.</v>
      </c>
      <c r="C6" s="467"/>
      <c r="D6" s="468" t="s">
        <v>275</v>
      </c>
      <c r="F6" s="322"/>
    </row>
    <row r="7" spans="1:6" ht="33.75" customHeight="1">
      <c r="A7" s="323" t="s">
        <v>382</v>
      </c>
      <c r="B7" s="323" t="s">
        <v>8</v>
      </c>
      <c r="C7" s="324" t="s">
        <v>9</v>
      </c>
      <c r="D7" s="324" t="s">
        <v>13</v>
      </c>
      <c r="E7" s="325"/>
      <c r="F7" s="325"/>
    </row>
    <row r="8" spans="1:6" ht="12">
      <c r="A8" s="323" t="s">
        <v>14</v>
      </c>
      <c r="B8" s="323" t="s">
        <v>15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5"/>
      <c r="D9" s="55"/>
      <c r="E9" s="130"/>
      <c r="F9" s="130"/>
    </row>
    <row r="10" spans="1:6" ht="12">
      <c r="A10" s="329" t="s">
        <v>384</v>
      </c>
      <c r="B10" s="330" t="s">
        <v>385</v>
      </c>
      <c r="C10" s="54"/>
      <c r="D10" s="54"/>
      <c r="E10" s="130"/>
      <c r="F10" s="130"/>
    </row>
    <row r="11" spans="1:13" ht="12">
      <c r="A11" s="329" t="s">
        <v>386</v>
      </c>
      <c r="B11" s="330" t="s">
        <v>387</v>
      </c>
      <c r="C11" s="54">
        <v>-35</v>
      </c>
      <c r="D11" s="54">
        <v>-7</v>
      </c>
      <c r="E11" s="320"/>
      <c r="F11" s="320"/>
      <c r="G11" s="133"/>
      <c r="H11" s="133"/>
      <c r="I11" s="133"/>
      <c r="J11" s="133"/>
      <c r="K11" s="133"/>
      <c r="L11" s="133"/>
      <c r="M11" s="133"/>
    </row>
    <row r="12" spans="1:13" ht="12">
      <c r="A12" s="329" t="s">
        <v>388</v>
      </c>
      <c r="B12" s="330" t="s">
        <v>389</v>
      </c>
      <c r="C12" s="54"/>
      <c r="D12" s="54"/>
      <c r="E12" s="320"/>
      <c r="F12" s="320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29" t="s">
        <v>390</v>
      </c>
      <c r="B13" s="330" t="s">
        <v>391</v>
      </c>
      <c r="C13" s="54">
        <v>-73</v>
      </c>
      <c r="D13" s="54">
        <v>-47</v>
      </c>
      <c r="E13" s="320"/>
      <c r="F13" s="320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29" t="s">
        <v>392</v>
      </c>
      <c r="B14" s="330" t="s">
        <v>393</v>
      </c>
      <c r="C14" s="54"/>
      <c r="D14" s="54"/>
      <c r="E14" s="320"/>
      <c r="F14" s="320"/>
      <c r="G14" s="133"/>
      <c r="H14" s="133"/>
      <c r="I14" s="133"/>
      <c r="J14" s="133"/>
      <c r="K14" s="133"/>
      <c r="L14" s="133"/>
      <c r="M14" s="133"/>
    </row>
    <row r="15" spans="1:13" ht="12">
      <c r="A15" s="331" t="s">
        <v>394</v>
      </c>
      <c r="B15" s="330" t="s">
        <v>395</v>
      </c>
      <c r="C15" s="54"/>
      <c r="D15" s="54"/>
      <c r="E15" s="320"/>
      <c r="F15" s="320"/>
      <c r="G15" s="133"/>
      <c r="H15" s="133"/>
      <c r="I15" s="133"/>
      <c r="J15" s="133"/>
      <c r="K15" s="133"/>
      <c r="L15" s="133"/>
      <c r="M15" s="133"/>
    </row>
    <row r="16" spans="1:13" ht="12">
      <c r="A16" s="329" t="s">
        <v>396</v>
      </c>
      <c r="B16" s="330" t="s">
        <v>397</v>
      </c>
      <c r="C16" s="54">
        <v>3</v>
      </c>
      <c r="D16" s="54">
        <v>5</v>
      </c>
      <c r="E16" s="320"/>
      <c r="F16" s="320"/>
      <c r="G16" s="133"/>
      <c r="H16" s="133"/>
      <c r="I16" s="133"/>
      <c r="J16" s="133"/>
      <c r="K16" s="133"/>
      <c r="L16" s="133"/>
      <c r="M16" s="133"/>
    </row>
    <row r="17" spans="1:13" ht="12">
      <c r="A17" s="329" t="s">
        <v>398</v>
      </c>
      <c r="B17" s="330" t="s">
        <v>399</v>
      </c>
      <c r="C17" s="54"/>
      <c r="D17" s="54"/>
      <c r="E17" s="320"/>
      <c r="F17" s="320"/>
      <c r="G17" s="133"/>
      <c r="H17" s="133"/>
      <c r="I17" s="133"/>
      <c r="J17" s="133"/>
      <c r="K17" s="133"/>
      <c r="L17" s="133"/>
      <c r="M17" s="133"/>
    </row>
    <row r="18" spans="1:13" ht="12">
      <c r="A18" s="331" t="s">
        <v>400</v>
      </c>
      <c r="B18" s="332" t="s">
        <v>401</v>
      </c>
      <c r="C18" s="54"/>
      <c r="D18" s="54"/>
      <c r="E18" s="320"/>
      <c r="F18" s="320"/>
      <c r="G18" s="133"/>
      <c r="H18" s="133"/>
      <c r="I18" s="133"/>
      <c r="J18" s="133"/>
      <c r="K18" s="133"/>
      <c r="L18" s="133"/>
      <c r="M18" s="133"/>
    </row>
    <row r="19" spans="1:13" ht="12">
      <c r="A19" s="329" t="s">
        <v>402</v>
      </c>
      <c r="B19" s="330" t="s">
        <v>403</v>
      </c>
      <c r="C19" s="54"/>
      <c r="D19" s="54"/>
      <c r="E19" s="320"/>
      <c r="F19" s="320"/>
      <c r="G19" s="133"/>
      <c r="H19" s="133"/>
      <c r="I19" s="133"/>
      <c r="J19" s="133"/>
      <c r="K19" s="133"/>
      <c r="L19" s="133"/>
      <c r="M19" s="133"/>
    </row>
    <row r="20" spans="1:13" ht="12">
      <c r="A20" s="333" t="s">
        <v>404</v>
      </c>
      <c r="B20" s="334" t="s">
        <v>405</v>
      </c>
      <c r="C20" s="55">
        <f>SUM(C10:C19)</f>
        <v>-105</v>
      </c>
      <c r="D20" s="55">
        <f>SUM(D10:D19)</f>
        <v>-49</v>
      </c>
      <c r="E20" s="320"/>
      <c r="F20" s="320"/>
      <c r="G20" s="133"/>
      <c r="H20" s="133"/>
      <c r="I20" s="133"/>
      <c r="J20" s="133"/>
      <c r="K20" s="133"/>
      <c r="L20" s="133"/>
      <c r="M20" s="133"/>
    </row>
    <row r="21" spans="1:13" ht="12">
      <c r="A21" s="327" t="s">
        <v>406</v>
      </c>
      <c r="B21" s="335"/>
      <c r="C21" s="336"/>
      <c r="D21" s="336"/>
      <c r="E21" s="320"/>
      <c r="F21" s="320"/>
      <c r="G21" s="133"/>
      <c r="H21" s="133"/>
      <c r="I21" s="133"/>
      <c r="J21" s="133"/>
      <c r="K21" s="133"/>
      <c r="L21" s="133"/>
      <c r="M21" s="133"/>
    </row>
    <row r="22" spans="1:13" ht="12">
      <c r="A22" s="329" t="s">
        <v>407</v>
      </c>
      <c r="B22" s="330" t="s">
        <v>408</v>
      </c>
      <c r="C22" s="54">
        <v>65</v>
      </c>
      <c r="D22" s="54"/>
      <c r="E22" s="320"/>
      <c r="F22" s="320"/>
      <c r="G22" s="133"/>
      <c r="H22" s="133"/>
      <c r="I22" s="133"/>
      <c r="J22" s="133"/>
      <c r="K22" s="133"/>
      <c r="L22" s="133"/>
      <c r="M22" s="133"/>
    </row>
    <row r="23" spans="1:13" ht="12">
      <c r="A23" s="329" t="s">
        <v>409</v>
      </c>
      <c r="B23" s="330" t="s">
        <v>410</v>
      </c>
      <c r="C23" s="54"/>
      <c r="D23" s="54"/>
      <c r="E23" s="320"/>
      <c r="F23" s="320"/>
      <c r="G23" s="133"/>
      <c r="H23" s="133"/>
      <c r="I23" s="133"/>
      <c r="J23" s="133"/>
      <c r="K23" s="133"/>
      <c r="L23" s="133"/>
      <c r="M23" s="133"/>
    </row>
    <row r="24" spans="1:13" ht="12">
      <c r="A24" s="329" t="s">
        <v>411</v>
      </c>
      <c r="B24" s="330" t="s">
        <v>412</v>
      </c>
      <c r="C24" s="54"/>
      <c r="D24" s="54"/>
      <c r="E24" s="320"/>
      <c r="F24" s="320"/>
      <c r="G24" s="133"/>
      <c r="H24" s="133"/>
      <c r="I24" s="133"/>
      <c r="J24" s="133"/>
      <c r="K24" s="133"/>
      <c r="L24" s="133"/>
      <c r="M24" s="133"/>
    </row>
    <row r="25" spans="1:13" ht="12">
      <c r="A25" s="329" t="s">
        <v>413</v>
      </c>
      <c r="B25" s="330" t="s">
        <v>414</v>
      </c>
      <c r="C25" s="54"/>
      <c r="D25" s="54"/>
      <c r="E25" s="320"/>
      <c r="F25" s="320"/>
      <c r="G25" s="133"/>
      <c r="H25" s="133"/>
      <c r="I25" s="133"/>
      <c r="J25" s="133"/>
      <c r="K25" s="133"/>
      <c r="L25" s="133"/>
      <c r="M25" s="133"/>
    </row>
    <row r="26" spans="1:13" ht="12">
      <c r="A26" s="329" t="s">
        <v>415</v>
      </c>
      <c r="B26" s="330" t="s">
        <v>416</v>
      </c>
      <c r="C26" s="54"/>
      <c r="D26" s="54"/>
      <c r="E26" s="320"/>
      <c r="F26" s="320"/>
      <c r="G26" s="133"/>
      <c r="H26" s="133"/>
      <c r="I26" s="133"/>
      <c r="J26" s="133"/>
      <c r="K26" s="133"/>
      <c r="L26" s="133"/>
      <c r="M26" s="133"/>
    </row>
    <row r="27" spans="1:13" ht="12">
      <c r="A27" s="329" t="s">
        <v>417</v>
      </c>
      <c r="B27" s="330" t="s">
        <v>418</v>
      </c>
      <c r="C27" s="54"/>
      <c r="D27" s="54"/>
      <c r="E27" s="320"/>
      <c r="F27" s="320"/>
      <c r="G27" s="133"/>
      <c r="H27" s="133"/>
      <c r="I27" s="133"/>
      <c r="J27" s="133"/>
      <c r="K27" s="133"/>
      <c r="L27" s="133"/>
      <c r="M27" s="133"/>
    </row>
    <row r="28" spans="1:13" ht="12">
      <c r="A28" s="329" t="s">
        <v>419</v>
      </c>
      <c r="B28" s="330" t="s">
        <v>420</v>
      </c>
      <c r="C28" s="54"/>
      <c r="D28" s="54"/>
      <c r="E28" s="320"/>
      <c r="F28" s="320"/>
      <c r="G28" s="133"/>
      <c r="H28" s="133"/>
      <c r="I28" s="133"/>
      <c r="J28" s="133"/>
      <c r="K28" s="133"/>
      <c r="L28" s="133"/>
      <c r="M28" s="133"/>
    </row>
    <row r="29" spans="1:13" ht="12">
      <c r="A29" s="329" t="s">
        <v>421</v>
      </c>
      <c r="B29" s="330" t="s">
        <v>422</v>
      </c>
      <c r="C29" s="54"/>
      <c r="D29" s="54"/>
      <c r="E29" s="320"/>
      <c r="F29" s="320"/>
      <c r="G29" s="133"/>
      <c r="H29" s="133"/>
      <c r="I29" s="133"/>
      <c r="J29" s="133"/>
      <c r="K29" s="133"/>
      <c r="L29" s="133"/>
      <c r="M29" s="133"/>
    </row>
    <row r="30" spans="1:13" ht="12">
      <c r="A30" s="329" t="s">
        <v>400</v>
      </c>
      <c r="B30" s="330" t="s">
        <v>423</v>
      </c>
      <c r="C30" s="54"/>
      <c r="D30" s="54"/>
      <c r="E30" s="320"/>
      <c r="F30" s="320"/>
      <c r="G30" s="133"/>
      <c r="H30" s="133"/>
      <c r="I30" s="133"/>
      <c r="J30" s="133"/>
      <c r="K30" s="133"/>
      <c r="L30" s="133"/>
      <c r="M30" s="133"/>
    </row>
    <row r="31" spans="1:13" ht="12">
      <c r="A31" s="329" t="s">
        <v>424</v>
      </c>
      <c r="B31" s="330" t="s">
        <v>425</v>
      </c>
      <c r="C31" s="54"/>
      <c r="D31" s="54"/>
      <c r="E31" s="320"/>
      <c r="F31" s="320"/>
      <c r="G31" s="133"/>
      <c r="H31" s="133"/>
      <c r="I31" s="133"/>
      <c r="J31" s="133"/>
      <c r="K31" s="133"/>
      <c r="L31" s="133"/>
      <c r="M31" s="133"/>
    </row>
    <row r="32" spans="1:13" ht="12">
      <c r="A32" s="333" t="s">
        <v>426</v>
      </c>
      <c r="B32" s="334" t="s">
        <v>427</v>
      </c>
      <c r="C32" s="55">
        <f>SUM(C22:C31)</f>
        <v>65</v>
      </c>
      <c r="D32" s="55">
        <f>SUM(D22:D31)</f>
        <v>0</v>
      </c>
      <c r="E32" s="320"/>
      <c r="F32" s="320"/>
      <c r="G32" s="133"/>
      <c r="H32" s="133"/>
      <c r="I32" s="133"/>
      <c r="J32" s="133"/>
      <c r="K32" s="133"/>
      <c r="L32" s="133"/>
      <c r="M32" s="133"/>
    </row>
    <row r="33" spans="1:6" ht="12">
      <c r="A33" s="327" t="s">
        <v>428</v>
      </c>
      <c r="B33" s="335"/>
      <c r="C33" s="336"/>
      <c r="D33" s="336"/>
      <c r="E33" s="130"/>
      <c r="F33" s="130"/>
    </row>
    <row r="34" spans="1:6" ht="12">
      <c r="A34" s="329" t="s">
        <v>429</v>
      </c>
      <c r="B34" s="330" t="s">
        <v>430</v>
      </c>
      <c r="C34" s="54"/>
      <c r="D34" s="54"/>
      <c r="E34" s="130"/>
      <c r="F34" s="130"/>
    </row>
    <row r="35" spans="1:6" ht="12">
      <c r="A35" s="331" t="s">
        <v>431</v>
      </c>
      <c r="B35" s="330" t="s">
        <v>432</v>
      </c>
      <c r="C35" s="54"/>
      <c r="D35" s="54"/>
      <c r="E35" s="130"/>
      <c r="F35" s="130"/>
    </row>
    <row r="36" spans="1:6" ht="12">
      <c r="A36" s="329" t="s">
        <v>433</v>
      </c>
      <c r="B36" s="330" t="s">
        <v>434</v>
      </c>
      <c r="C36" s="54"/>
      <c r="D36" s="54"/>
      <c r="E36" s="130"/>
      <c r="F36" s="130"/>
    </row>
    <row r="37" spans="1:6" ht="12">
      <c r="A37" s="329" t="s">
        <v>435</v>
      </c>
      <c r="B37" s="330" t="s">
        <v>436</v>
      </c>
      <c r="C37" s="54"/>
      <c r="D37" s="54"/>
      <c r="E37" s="130"/>
      <c r="F37" s="130"/>
    </row>
    <row r="38" spans="1:6" ht="12">
      <c r="A38" s="329" t="s">
        <v>437</v>
      </c>
      <c r="B38" s="330" t="s">
        <v>438</v>
      </c>
      <c r="C38" s="54"/>
      <c r="D38" s="54"/>
      <c r="E38" s="130"/>
      <c r="F38" s="130"/>
    </row>
    <row r="39" spans="1:6" ht="12">
      <c r="A39" s="329" t="s">
        <v>439</v>
      </c>
      <c r="B39" s="330" t="s">
        <v>440</v>
      </c>
      <c r="C39" s="54"/>
      <c r="D39" s="54"/>
      <c r="E39" s="130"/>
      <c r="F39" s="130"/>
    </row>
    <row r="40" spans="1:6" ht="12">
      <c r="A40" s="329" t="s">
        <v>441</v>
      </c>
      <c r="B40" s="330" t="s">
        <v>442</v>
      </c>
      <c r="C40" s="54"/>
      <c r="D40" s="54"/>
      <c r="E40" s="130"/>
      <c r="F40" s="130"/>
    </row>
    <row r="41" spans="1:8" ht="12">
      <c r="A41" s="329" t="s">
        <v>443</v>
      </c>
      <c r="B41" s="330" t="s">
        <v>444</v>
      </c>
      <c r="C41" s="54"/>
      <c r="D41" s="54"/>
      <c r="E41" s="130"/>
      <c r="F41" s="130"/>
      <c r="G41" s="133"/>
      <c r="H41" s="133"/>
    </row>
    <row r="42" spans="1:8" ht="12">
      <c r="A42" s="333" t="s">
        <v>445</v>
      </c>
      <c r="B42" s="334" t="s">
        <v>446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37" t="s">
        <v>447</v>
      </c>
      <c r="B43" s="334" t="s">
        <v>448</v>
      </c>
      <c r="C43" s="55">
        <f>C42+C32+C20</f>
        <v>-40</v>
      </c>
      <c r="D43" s="55">
        <f>D42+D32+D20</f>
        <v>-49</v>
      </c>
      <c r="E43" s="130"/>
      <c r="F43" s="130"/>
      <c r="G43" s="133"/>
      <c r="H43" s="133"/>
    </row>
    <row r="44" spans="1:8" ht="12">
      <c r="A44" s="327" t="s">
        <v>449</v>
      </c>
      <c r="B44" s="335" t="s">
        <v>450</v>
      </c>
      <c r="C44" s="132">
        <v>994</v>
      </c>
      <c r="D44" s="132">
        <v>1272</v>
      </c>
      <c r="E44" s="130"/>
      <c r="F44" s="130"/>
      <c r="G44" s="133"/>
      <c r="H44" s="133"/>
    </row>
    <row r="45" spans="1:8" ht="12">
      <c r="A45" s="327" t="s">
        <v>451</v>
      </c>
      <c r="B45" s="335" t="s">
        <v>452</v>
      </c>
      <c r="C45" s="55">
        <f>C44+C43</f>
        <v>954</v>
      </c>
      <c r="D45" s="55">
        <f>D44+D43</f>
        <v>1223</v>
      </c>
      <c r="E45" s="130"/>
      <c r="F45" s="130"/>
      <c r="G45" s="133"/>
      <c r="H45" s="133"/>
    </row>
    <row r="46" spans="1:8" ht="12">
      <c r="A46" s="329" t="s">
        <v>453</v>
      </c>
      <c r="B46" s="335" t="s">
        <v>454</v>
      </c>
      <c r="C46" s="56">
        <f>'справка №1-БАЛАНС'!C87+'справка №1-БАЛАНС'!C88</f>
        <v>42</v>
      </c>
      <c r="D46" s="56">
        <v>21</v>
      </c>
      <c r="E46" s="130"/>
      <c r="F46" s="130"/>
      <c r="G46" s="133"/>
      <c r="H46" s="133"/>
    </row>
    <row r="47" spans="1:8" ht="12">
      <c r="A47" s="329" t="s">
        <v>455</v>
      </c>
      <c r="B47" s="335" t="s">
        <v>456</v>
      </c>
      <c r="C47" s="56">
        <f>'справка №1-БАЛАНС'!C89</f>
        <v>912</v>
      </c>
      <c r="D47" s="56">
        <v>1172</v>
      </c>
      <c r="G47" s="133"/>
      <c r="H47" s="133"/>
    </row>
    <row r="48" spans="1:8" ht="12">
      <c r="A48" s="130"/>
      <c r="B48" s="338"/>
      <c r="C48" s="339"/>
      <c r="D48" s="339"/>
      <c r="G48" s="133"/>
      <c r="H48" s="133"/>
    </row>
    <row r="49" spans="1:8" ht="12">
      <c r="A49" s="432" t="str">
        <f>'справка №1-БАЛАНС'!A98</f>
        <v>Дата на съставяне: 24-04-2012 г.</v>
      </c>
      <c r="B49" s="433"/>
      <c r="C49" s="319"/>
      <c r="D49" s="434"/>
      <c r="E49" s="340"/>
      <c r="G49" s="133"/>
      <c r="H49" s="133"/>
    </row>
    <row r="50" spans="1:8" ht="14.25">
      <c r="A50" s="318"/>
      <c r="B50" s="579" t="s">
        <v>875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3" t="s">
        <v>874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2:D52"/>
    <mergeCell ref="B50:D50"/>
  </mergeCells>
  <dataValidations count="3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24" right="0.23" top="0.21" bottom="0.34" header="0.18" footer="0.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J16" sqref="J16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4" t="s">
        <v>1</v>
      </c>
      <c r="B3" s="590" t="str">
        <f>'справка №1-БАЛАНС'!E3</f>
        <v>Орел Инвест 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121640360</v>
      </c>
      <c r="N3" s="2"/>
    </row>
    <row r="4" spans="1:15" s="527" customFormat="1" ht="13.5" customHeight="1">
      <c r="A4" s="464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3" t="str">
        <f>'справка №1-БАЛАНС'!H4</f>
        <v>.-0071</v>
      </c>
      <c r="N4" s="3"/>
      <c r="O4" s="3"/>
    </row>
    <row r="5" spans="1:14" s="527" customFormat="1" ht="12.75" customHeight="1">
      <c r="A5" s="464" t="s">
        <v>5</v>
      </c>
      <c r="B5" s="594" t="str">
        <f>'справка №1-БАЛАНС'!E5</f>
        <v>31-03-2012 г.</v>
      </c>
      <c r="C5" s="594"/>
      <c r="D5" s="594"/>
      <c r="E5" s="594"/>
      <c r="F5" s="474"/>
      <c r="G5" s="474"/>
      <c r="H5" s="474"/>
      <c r="I5" s="474"/>
      <c r="J5" s="474"/>
      <c r="K5" s="475"/>
      <c r="L5" s="322"/>
      <c r="M5" s="476" t="s">
        <v>6</v>
      </c>
      <c r="N5" s="4"/>
    </row>
    <row r="6" spans="1:14" s="528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28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28" customFormat="1" ht="22.5" customHeight="1">
      <c r="A8" s="204"/>
      <c r="B8" s="529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0"/>
      <c r="K8" s="179"/>
      <c r="L8" s="179"/>
      <c r="M8" s="181"/>
      <c r="N8" s="135"/>
    </row>
    <row r="9" spans="1:14" s="528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8" customFormat="1" ht="12" customHeight="1">
      <c r="A10" s="5" t="s">
        <v>475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476</v>
      </c>
      <c r="L10" s="8" t="s">
        <v>111</v>
      </c>
      <c r="M10" s="9" t="s">
        <v>119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2122</v>
      </c>
      <c r="D11" s="58">
        <f>'справка №1-БАЛАНС'!H19</f>
        <v>318</v>
      </c>
      <c r="E11" s="58">
        <f>'справка №1-БАЛАНС'!H20</f>
        <v>3</v>
      </c>
      <c r="F11" s="58">
        <f>'справка №1-БАЛАНС'!H22</f>
        <v>167</v>
      </c>
      <c r="G11" s="58">
        <f>'справка №1-БАЛАНС'!H23</f>
        <v>0</v>
      </c>
      <c r="H11" s="60">
        <f>'справка №1-БАЛАНС'!H24</f>
        <v>0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-972</v>
      </c>
      <c r="K11" s="60"/>
      <c r="L11" s="341">
        <f>SUM(C11:K11)</f>
        <v>1638</v>
      </c>
      <c r="M11" s="58">
        <f>'справка №1-БАЛАНС'!H39</f>
        <v>0</v>
      </c>
      <c r="N11" s="198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1">
        <f aca="true" t="shared" si="1" ref="L12:L32">SUM(C12:K12)</f>
        <v>0</v>
      </c>
      <c r="M12" s="59">
        <f t="shared" si="0"/>
        <v>0</v>
      </c>
      <c r="N12" s="134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1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1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2122</v>
      </c>
      <c r="D15" s="61">
        <f aca="true" t="shared" si="2" ref="D15:M15">D11+D12</f>
        <v>318</v>
      </c>
      <c r="E15" s="61">
        <f t="shared" si="2"/>
        <v>3</v>
      </c>
      <c r="F15" s="61">
        <f t="shared" si="2"/>
        <v>167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-972</v>
      </c>
      <c r="K15" s="61">
        <f t="shared" si="2"/>
        <v>0</v>
      </c>
      <c r="L15" s="341">
        <f t="shared" si="1"/>
        <v>1638</v>
      </c>
      <c r="M15" s="61">
        <f t="shared" si="2"/>
        <v>0</v>
      </c>
      <c r="N15" s="134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2">
        <f>+'справка №1-БАЛАНС'!G32</f>
        <v>-113</v>
      </c>
      <c r="K16" s="60"/>
      <c r="L16" s="341">
        <f t="shared" si="1"/>
        <v>-113</v>
      </c>
      <c r="M16" s="60"/>
      <c r="N16" s="134"/>
      <c r="O16" s="472"/>
      <c r="P16" s="472"/>
      <c r="Q16" s="472"/>
      <c r="R16" s="472"/>
      <c r="S16" s="472"/>
      <c r="T16" s="472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1">
        <f t="shared" si="1"/>
        <v>0</v>
      </c>
      <c r="M17" s="62">
        <f>M18+M19</f>
        <v>0</v>
      </c>
      <c r="N17" s="134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1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1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1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1">
        <f t="shared" si="1"/>
        <v>0</v>
      </c>
      <c r="M21" s="59">
        <f t="shared" si="4"/>
        <v>0</v>
      </c>
      <c r="N21" s="134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1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1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1">
        <f t="shared" si="1"/>
        <v>0</v>
      </c>
      <c r="M24" s="59">
        <f t="shared" si="5"/>
        <v>0</v>
      </c>
      <c r="N24" s="134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1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1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1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1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2122</v>
      </c>
      <c r="D29" s="59">
        <f aca="true" t="shared" si="6" ref="D29:M29">D17+D20+D21+D24+D28+D27+D15+D16</f>
        <v>318</v>
      </c>
      <c r="E29" s="59">
        <f t="shared" si="6"/>
        <v>3</v>
      </c>
      <c r="F29" s="59">
        <f t="shared" si="6"/>
        <v>167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-1085</v>
      </c>
      <c r="K29" s="59">
        <f t="shared" si="6"/>
        <v>0</v>
      </c>
      <c r="L29" s="341">
        <f t="shared" si="1"/>
        <v>1525</v>
      </c>
      <c r="M29" s="59">
        <f t="shared" si="6"/>
        <v>0</v>
      </c>
      <c r="N29" s="198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1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1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2122</v>
      </c>
      <c r="D32" s="59">
        <f t="shared" si="7"/>
        <v>318</v>
      </c>
      <c r="E32" s="59">
        <f t="shared" si="7"/>
        <v>3</v>
      </c>
      <c r="F32" s="59">
        <f t="shared" si="7"/>
        <v>167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-1085</v>
      </c>
      <c r="K32" s="59">
        <f t="shared" si="7"/>
        <v>0</v>
      </c>
      <c r="L32" s="341">
        <f t="shared" si="1"/>
        <v>1525</v>
      </c>
      <c r="M32" s="59">
        <f>M29+M30+M31</f>
        <v>0</v>
      </c>
      <c r="N32" s="134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591" t="s">
        <v>854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tr">
        <f>'справка №1-БАЛАНС'!A98</f>
        <v>Дата на съставяне: 24-04-2012 г.</v>
      </c>
      <c r="B38" s="19"/>
      <c r="C38" s="15"/>
      <c r="D38" s="589" t="s">
        <v>872</v>
      </c>
      <c r="E38" s="589"/>
      <c r="F38" s="589" t="s">
        <v>877</v>
      </c>
      <c r="G38" s="589"/>
      <c r="H38" s="589"/>
      <c r="I38" s="589"/>
      <c r="J38" s="15" t="s">
        <v>864</v>
      </c>
      <c r="K38" s="15"/>
      <c r="L38" s="589" t="s">
        <v>863</v>
      </c>
      <c r="M38" s="589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5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5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5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8">
      <pane xSplit="4080" ySplit="2475" topLeftCell="H22" activePane="bottomRight" state="split"/>
      <selection pane="topLeft" activeCell="D31" sqref="D31"/>
      <selection pane="topRight" activeCell="I7" sqref="I7"/>
      <selection pane="bottomLeft" activeCell="B24" sqref="B24"/>
      <selection pane="bottomRight" activeCell="H13" sqref="H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95" t="s">
        <v>381</v>
      </c>
      <c r="B2" s="596"/>
      <c r="C2" s="597" t="str">
        <f>'справка №1-БАЛАНС'!E3</f>
        <v>Орел Инвест АД</v>
      </c>
      <c r="D2" s="597"/>
      <c r="E2" s="597"/>
      <c r="F2" s="597"/>
      <c r="G2" s="597"/>
      <c r="H2" s="597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121640360</v>
      </c>
      <c r="P2" s="478"/>
      <c r="Q2" s="478"/>
      <c r="R2" s="521"/>
    </row>
    <row r="3" spans="1:18" ht="15">
      <c r="A3" s="595" t="s">
        <v>5</v>
      </c>
      <c r="B3" s="596"/>
      <c r="C3" s="598" t="str">
        <f>'справка №1-БАЛАНС'!E5</f>
        <v>31-03-2012 г.</v>
      </c>
      <c r="D3" s="598"/>
      <c r="E3" s="598"/>
      <c r="F3" s="480"/>
      <c r="G3" s="480"/>
      <c r="H3" s="480"/>
      <c r="I3" s="480"/>
      <c r="J3" s="480"/>
      <c r="K3" s="480"/>
      <c r="L3" s="480"/>
      <c r="M3" s="604" t="s">
        <v>4</v>
      </c>
      <c r="N3" s="604"/>
      <c r="O3" s="477" t="str">
        <f>'справка №1-БАЛАНС'!H4</f>
        <v>.-0071</v>
      </c>
      <c r="P3" s="481"/>
      <c r="Q3" s="481"/>
      <c r="R3" s="522"/>
    </row>
    <row r="4" spans="1:18" ht="12">
      <c r="A4" s="482" t="s">
        <v>520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521</v>
      </c>
    </row>
    <row r="5" spans="1:18" s="100" customFormat="1" ht="30.75" customHeight="1">
      <c r="A5" s="605" t="s">
        <v>461</v>
      </c>
      <c r="B5" s="606"/>
      <c r="C5" s="609" t="s">
        <v>8</v>
      </c>
      <c r="D5" s="354" t="s">
        <v>522</v>
      </c>
      <c r="E5" s="354"/>
      <c r="F5" s="354"/>
      <c r="G5" s="354"/>
      <c r="H5" s="354" t="s">
        <v>523</v>
      </c>
      <c r="I5" s="354"/>
      <c r="J5" s="602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602" t="s">
        <v>526</v>
      </c>
      <c r="R5" s="602" t="s">
        <v>527</v>
      </c>
    </row>
    <row r="6" spans="1:18" s="100" customFormat="1" ht="48">
      <c r="A6" s="607"/>
      <c r="B6" s="608"/>
      <c r="C6" s="610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603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603"/>
      <c r="R6" s="603"/>
    </row>
    <row r="7" spans="1:18" s="100" customFormat="1" ht="12">
      <c r="A7" s="357" t="s">
        <v>537</v>
      </c>
      <c r="B7" s="357"/>
      <c r="C7" s="358" t="s">
        <v>15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3" t="s">
        <v>543</v>
      </c>
      <c r="B10" s="363" t="s">
        <v>544</v>
      </c>
      <c r="C10" s="364" t="s">
        <v>545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3" t="s">
        <v>546</v>
      </c>
      <c r="B11" s="363" t="s">
        <v>547</v>
      </c>
      <c r="C11" s="364" t="s">
        <v>548</v>
      </c>
      <c r="D11" s="189">
        <v>3</v>
      </c>
      <c r="E11" s="189"/>
      <c r="F11" s="189"/>
      <c r="G11" s="74">
        <f t="shared" si="2"/>
        <v>3</v>
      </c>
      <c r="H11" s="65"/>
      <c r="I11" s="65"/>
      <c r="J11" s="74">
        <f t="shared" si="3"/>
        <v>3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3" t="s">
        <v>549</v>
      </c>
      <c r="B12" s="363" t="s">
        <v>550</v>
      </c>
      <c r="C12" s="364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3" t="s">
        <v>552</v>
      </c>
      <c r="B13" s="363" t="s">
        <v>553</v>
      </c>
      <c r="C13" s="364" t="s">
        <v>554</v>
      </c>
      <c r="D13" s="189">
        <v>706</v>
      </c>
      <c r="E13" s="189"/>
      <c r="F13" s="189">
        <v>208</v>
      </c>
      <c r="G13" s="74">
        <f t="shared" si="2"/>
        <v>498</v>
      </c>
      <c r="H13" s="65"/>
      <c r="I13" s="65"/>
      <c r="J13" s="74">
        <f t="shared" si="3"/>
        <v>498</v>
      </c>
      <c r="K13" s="65">
        <v>181</v>
      </c>
      <c r="L13" s="65">
        <v>17</v>
      </c>
      <c r="M13" s="65">
        <v>147</v>
      </c>
      <c r="N13" s="74">
        <f t="shared" si="4"/>
        <v>51</v>
      </c>
      <c r="O13" s="65"/>
      <c r="P13" s="65"/>
      <c r="Q13" s="74">
        <f t="shared" si="0"/>
        <v>51</v>
      </c>
      <c r="R13" s="74">
        <f t="shared" si="1"/>
        <v>447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3" t="s">
        <v>555</v>
      </c>
      <c r="B14" s="363" t="s">
        <v>556</v>
      </c>
      <c r="C14" s="364" t="s">
        <v>557</v>
      </c>
      <c r="D14" s="189">
        <v>145</v>
      </c>
      <c r="E14" s="189"/>
      <c r="F14" s="189"/>
      <c r="G14" s="74">
        <f t="shared" si="2"/>
        <v>145</v>
      </c>
      <c r="H14" s="65"/>
      <c r="I14" s="65"/>
      <c r="J14" s="74">
        <f t="shared" si="3"/>
        <v>145</v>
      </c>
      <c r="K14" s="65">
        <v>56</v>
      </c>
      <c r="L14" s="65">
        <v>3</v>
      </c>
      <c r="M14" s="65"/>
      <c r="N14" s="74">
        <f t="shared" si="4"/>
        <v>59</v>
      </c>
      <c r="O14" s="65"/>
      <c r="P14" s="65"/>
      <c r="Q14" s="74">
        <f t="shared" si="0"/>
        <v>59</v>
      </c>
      <c r="R14" s="74">
        <f t="shared" si="1"/>
        <v>86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5" customFormat="1" ht="24">
      <c r="A15" s="452" t="s">
        <v>850</v>
      </c>
      <c r="B15" s="371" t="s">
        <v>851</v>
      </c>
      <c r="C15" s="453" t="s">
        <v>852</v>
      </c>
      <c r="D15" s="454"/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3" t="s">
        <v>558</v>
      </c>
      <c r="B16" s="193" t="s">
        <v>559</v>
      </c>
      <c r="C16" s="364" t="s">
        <v>560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3"/>
      <c r="B17" s="365" t="s">
        <v>561</v>
      </c>
      <c r="C17" s="366" t="s">
        <v>562</v>
      </c>
      <c r="D17" s="194">
        <f>SUM(D9:D16)</f>
        <v>854</v>
      </c>
      <c r="E17" s="194">
        <f>SUM(E9:E16)</f>
        <v>0</v>
      </c>
      <c r="F17" s="194">
        <f>SUM(F9:F16)</f>
        <v>208</v>
      </c>
      <c r="G17" s="74">
        <f t="shared" si="2"/>
        <v>646</v>
      </c>
      <c r="H17" s="75">
        <f>SUM(H9:H16)</f>
        <v>0</v>
      </c>
      <c r="I17" s="75">
        <f>SUM(I9:I16)</f>
        <v>0</v>
      </c>
      <c r="J17" s="74">
        <f t="shared" si="3"/>
        <v>646</v>
      </c>
      <c r="K17" s="75">
        <f>SUM(K9:K16)</f>
        <v>239</v>
      </c>
      <c r="L17" s="75">
        <f>SUM(L9:L16)</f>
        <v>20</v>
      </c>
      <c r="M17" s="75">
        <f>SUM(M9:M16)</f>
        <v>147</v>
      </c>
      <c r="N17" s="74">
        <f t="shared" si="4"/>
        <v>112</v>
      </c>
      <c r="O17" s="75">
        <f>SUM(O9:O16)</f>
        <v>0</v>
      </c>
      <c r="P17" s="75">
        <f>SUM(P9:P16)</f>
        <v>0</v>
      </c>
      <c r="Q17" s="74">
        <f t="shared" si="5"/>
        <v>112</v>
      </c>
      <c r="R17" s="74">
        <f t="shared" si="6"/>
        <v>534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7" t="s">
        <v>563</v>
      </c>
      <c r="B18" s="368" t="s">
        <v>564</v>
      </c>
      <c r="C18" s="366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69" t="s">
        <v>566</v>
      </c>
      <c r="B19" s="368" t="s">
        <v>567</v>
      </c>
      <c r="C19" s="366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0" t="s">
        <v>569</v>
      </c>
      <c r="B20" s="360" t="s">
        <v>570</v>
      </c>
      <c r="C20" s="364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3" t="s">
        <v>540</v>
      </c>
      <c r="B21" s="363" t="s">
        <v>571</v>
      </c>
      <c r="C21" s="364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3" t="s">
        <v>543</v>
      </c>
      <c r="B22" s="363" t="s">
        <v>573</v>
      </c>
      <c r="C22" s="364" t="s">
        <v>574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1" t="s">
        <v>546</v>
      </c>
      <c r="B23" s="371" t="s">
        <v>575</v>
      </c>
      <c r="C23" s="364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3" t="s">
        <v>549</v>
      </c>
      <c r="B24" s="372" t="s">
        <v>559</v>
      </c>
      <c r="C24" s="364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3"/>
      <c r="B25" s="365" t="s">
        <v>833</v>
      </c>
      <c r="C25" s="373" t="s">
        <v>579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0" t="s">
        <v>580</v>
      </c>
      <c r="B26" s="374" t="s">
        <v>581</v>
      </c>
      <c r="C26" s="375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3"/>
      <c r="B28" s="363" t="s">
        <v>106</v>
      </c>
      <c r="C28" s="364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3"/>
      <c r="B29" s="363" t="s">
        <v>108</v>
      </c>
      <c r="C29" s="364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3"/>
      <c r="B30" s="363" t="s">
        <v>112</v>
      </c>
      <c r="C30" s="364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3"/>
      <c r="B31" s="363" t="s">
        <v>114</v>
      </c>
      <c r="C31" s="364" t="s">
        <v>586</v>
      </c>
      <c r="D31" s="189">
        <v>18</v>
      </c>
      <c r="E31" s="189"/>
      <c r="F31" s="189"/>
      <c r="G31" s="74">
        <f t="shared" si="2"/>
        <v>18</v>
      </c>
      <c r="H31" s="72"/>
      <c r="I31" s="72"/>
      <c r="J31" s="74">
        <f t="shared" si="3"/>
        <v>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3" t="s">
        <v>543</v>
      </c>
      <c r="B32" s="376" t="s">
        <v>587</v>
      </c>
      <c r="C32" s="364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3"/>
      <c r="B33" s="378" t="s">
        <v>120</v>
      </c>
      <c r="C33" s="364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3"/>
      <c r="B34" s="378" t="s">
        <v>590</v>
      </c>
      <c r="C34" s="364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3"/>
      <c r="B35" s="378" t="s">
        <v>592</v>
      </c>
      <c r="C35" s="364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3"/>
      <c r="B36" s="378" t="s">
        <v>594</v>
      </c>
      <c r="C36" s="364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3" t="s">
        <v>546</v>
      </c>
      <c r="B37" s="378" t="s">
        <v>559</v>
      </c>
      <c r="C37" s="364" t="s">
        <v>596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3"/>
      <c r="B38" s="365" t="s">
        <v>848</v>
      </c>
      <c r="C38" s="366" t="s">
        <v>598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7" t="s">
        <v>599</v>
      </c>
      <c r="B39" s="367" t="s">
        <v>600</v>
      </c>
      <c r="C39" s="366" t="s">
        <v>601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3"/>
      <c r="B40" s="367" t="s">
        <v>602</v>
      </c>
      <c r="C40" s="356" t="s">
        <v>603</v>
      </c>
      <c r="D40" s="435">
        <f>D17+D18+D19+D25+D38+D39</f>
        <v>877</v>
      </c>
      <c r="E40" s="435">
        <f>E17+E18+E19+E25+E38+E39</f>
        <v>0</v>
      </c>
      <c r="F40" s="435">
        <f aca="true" t="shared" si="13" ref="F40:R40">F17+F18+F19+F25+F38+F39</f>
        <v>208</v>
      </c>
      <c r="G40" s="435">
        <f t="shared" si="13"/>
        <v>669</v>
      </c>
      <c r="H40" s="435">
        <f t="shared" si="13"/>
        <v>0</v>
      </c>
      <c r="I40" s="435">
        <f t="shared" si="13"/>
        <v>0</v>
      </c>
      <c r="J40" s="435">
        <f t="shared" si="13"/>
        <v>669</v>
      </c>
      <c r="K40" s="435">
        <f t="shared" si="13"/>
        <v>244</v>
      </c>
      <c r="L40" s="435">
        <f t="shared" si="13"/>
        <v>20</v>
      </c>
      <c r="M40" s="435">
        <f t="shared" si="13"/>
        <v>147</v>
      </c>
      <c r="N40" s="435">
        <f t="shared" si="13"/>
        <v>117</v>
      </c>
      <c r="O40" s="435">
        <f t="shared" si="13"/>
        <v>0</v>
      </c>
      <c r="P40" s="435">
        <f t="shared" si="13"/>
        <v>0</v>
      </c>
      <c r="Q40" s="435">
        <f t="shared" si="13"/>
        <v>117</v>
      </c>
      <c r="R40" s="435">
        <f t="shared" si="13"/>
        <v>552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tr">
        <f>'справка №1-БАЛАНС'!A98</f>
        <v>Дата на съставяне: 24-04-2012 г.</v>
      </c>
      <c r="C44" s="351"/>
      <c r="D44" s="352"/>
      <c r="E44" s="352"/>
      <c r="F44" s="352"/>
      <c r="G44" s="348"/>
      <c r="H44" s="353" t="s">
        <v>859</v>
      </c>
      <c r="I44" s="353"/>
      <c r="J44" s="353"/>
      <c r="K44" s="599"/>
      <c r="L44" s="599"/>
      <c r="M44" s="599"/>
      <c r="N44" s="599"/>
      <c r="O44" s="600" t="s">
        <v>865</v>
      </c>
      <c r="P44" s="601"/>
      <c r="Q44" s="601"/>
      <c r="R44" s="601"/>
    </row>
    <row r="45" spans="1:18" ht="12">
      <c r="A45" s="346"/>
      <c r="B45" s="346"/>
      <c r="C45" s="346"/>
      <c r="D45" s="526"/>
      <c r="E45" s="526"/>
      <c r="F45" s="52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6"/>
      <c r="E46" s="526"/>
      <c r="F46" s="52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6"/>
      <c r="E47" s="526"/>
      <c r="F47" s="52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6"/>
      <c r="E48" s="526"/>
      <c r="F48" s="52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6"/>
      <c r="E49" s="526"/>
      <c r="F49" s="52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6"/>
      <c r="E50" s="526"/>
      <c r="F50" s="52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2">
    <mergeCell ref="C5:C6"/>
    <mergeCell ref="J5:J6"/>
    <mergeCell ref="A2:B2"/>
    <mergeCell ref="C2:H2"/>
    <mergeCell ref="A3:B3"/>
    <mergeCell ref="C3:E3"/>
    <mergeCell ref="K44:N44"/>
    <mergeCell ref="O44:R44"/>
    <mergeCell ref="Q5:Q6"/>
    <mergeCell ref="R5:R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1">
      <selection activeCell="C89" sqref="C8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605</v>
      </c>
      <c r="B1" s="614"/>
      <c r="C1" s="614"/>
      <c r="D1" s="614"/>
      <c r="E1" s="614"/>
      <c r="F1" s="137"/>
    </row>
    <row r="2" spans="1:6" ht="12">
      <c r="A2" s="485"/>
      <c r="B2" s="486"/>
      <c r="C2" s="487"/>
      <c r="D2" s="107"/>
      <c r="E2" s="520"/>
      <c r="F2" s="99"/>
    </row>
    <row r="3" spans="1:15" ht="13.5" customHeight="1">
      <c r="A3" s="488" t="s">
        <v>381</v>
      </c>
      <c r="B3" s="617" t="str">
        <f>'справка №1-БАЛАНС'!E3</f>
        <v>Орел Инвест АД</v>
      </c>
      <c r="C3" s="618"/>
      <c r="D3" s="521" t="s">
        <v>2</v>
      </c>
      <c r="E3" s="107">
        <f>'справка №1-БАЛАНС'!H3</f>
        <v>121640360</v>
      </c>
      <c r="F3" s="51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5</v>
      </c>
      <c r="B4" s="615" t="str">
        <f>'справка №1-БАЛАНС'!E5</f>
        <v>31-03-2012 г.</v>
      </c>
      <c r="C4" s="616"/>
      <c r="D4" s="522" t="s">
        <v>4</v>
      </c>
      <c r="E4" s="107" t="str">
        <f>'справка №1-БАЛАНС'!H4</f>
        <v>.-0071</v>
      </c>
      <c r="F4" s="412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0" t="s">
        <v>606</v>
      </c>
      <c r="B5" s="491"/>
      <c r="C5" s="492"/>
      <c r="D5" s="107"/>
      <c r="E5" s="493" t="s">
        <v>607</v>
      </c>
    </row>
    <row r="6" spans="1:14" s="100" customFormat="1" ht="12">
      <c r="A6" s="386" t="s">
        <v>461</v>
      </c>
      <c r="B6" s="387" t="s">
        <v>8</v>
      </c>
      <c r="C6" s="388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6"/>
      <c r="B7" s="389"/>
      <c r="C7" s="388"/>
      <c r="D7" s="390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89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0" t="s">
        <v>612</v>
      </c>
      <c r="B9" s="391" t="s">
        <v>613</v>
      </c>
      <c r="C9" s="108"/>
      <c r="D9" s="108"/>
      <c r="E9" s="120">
        <f>C9-D9</f>
        <v>0</v>
      </c>
      <c r="F9" s="106"/>
    </row>
    <row r="10" spans="1:6" ht="12">
      <c r="A10" s="390" t="s">
        <v>614</v>
      </c>
      <c r="B10" s="392"/>
      <c r="C10" s="104"/>
      <c r="D10" s="104"/>
      <c r="E10" s="120"/>
      <c r="F10" s="106"/>
    </row>
    <row r="11" spans="1:15" ht="12">
      <c r="A11" s="393" t="s">
        <v>615</v>
      </c>
      <c r="B11" s="394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3" t="s">
        <v>617</v>
      </c>
      <c r="B12" s="394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3" t="s">
        <v>619</v>
      </c>
      <c r="B13" s="394" t="s">
        <v>620</v>
      </c>
      <c r="C13" s="108"/>
      <c r="D13" s="108"/>
      <c r="E13" s="120">
        <f t="shared" si="0"/>
        <v>0</v>
      </c>
      <c r="F13" s="106"/>
    </row>
    <row r="14" spans="1:6" ht="12">
      <c r="A14" s="393" t="s">
        <v>621</v>
      </c>
      <c r="B14" s="394" t="s">
        <v>622</v>
      </c>
      <c r="C14" s="108"/>
      <c r="D14" s="108"/>
      <c r="E14" s="120">
        <f t="shared" si="0"/>
        <v>0</v>
      </c>
      <c r="F14" s="106"/>
    </row>
    <row r="15" spans="1:6" ht="12">
      <c r="A15" s="393" t="s">
        <v>623</v>
      </c>
      <c r="B15" s="394" t="s">
        <v>624</v>
      </c>
      <c r="C15" s="108"/>
      <c r="D15" s="108"/>
      <c r="E15" s="120">
        <f t="shared" si="0"/>
        <v>0</v>
      </c>
      <c r="F15" s="106"/>
    </row>
    <row r="16" spans="1:15" ht="12">
      <c r="A16" s="393" t="s">
        <v>625</v>
      </c>
      <c r="B16" s="394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3" t="s">
        <v>627</v>
      </c>
      <c r="B17" s="394" t="s">
        <v>628</v>
      </c>
      <c r="C17" s="108"/>
      <c r="D17" s="108"/>
      <c r="E17" s="120">
        <f t="shared" si="0"/>
        <v>0</v>
      </c>
      <c r="F17" s="106"/>
    </row>
    <row r="18" spans="1:6" ht="12">
      <c r="A18" s="393" t="s">
        <v>621</v>
      </c>
      <c r="B18" s="394" t="s">
        <v>629</v>
      </c>
      <c r="C18" s="108"/>
      <c r="D18" s="108"/>
      <c r="E18" s="120">
        <f t="shared" si="0"/>
        <v>0</v>
      </c>
      <c r="F18" s="106"/>
    </row>
    <row r="19" spans="1:15" ht="12">
      <c r="A19" s="395" t="s">
        <v>630</v>
      </c>
      <c r="B19" s="391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0" t="s">
        <v>632</v>
      </c>
      <c r="B20" s="392"/>
      <c r="C20" s="119"/>
      <c r="D20" s="104"/>
      <c r="E20" s="120">
        <f t="shared" si="0"/>
        <v>0</v>
      </c>
      <c r="F20" s="106"/>
    </row>
    <row r="21" spans="1:6" ht="12">
      <c r="A21" s="393" t="s">
        <v>633</v>
      </c>
      <c r="B21" s="391" t="s">
        <v>634</v>
      </c>
      <c r="C21" s="108"/>
      <c r="D21" s="108"/>
      <c r="E21" s="120">
        <f t="shared" si="0"/>
        <v>0</v>
      </c>
      <c r="F21" s="106"/>
    </row>
    <row r="22" spans="1:6" ht="12">
      <c r="A22" s="393"/>
      <c r="B22" s="392"/>
      <c r="C22" s="119"/>
      <c r="D22" s="104"/>
      <c r="E22" s="120"/>
      <c r="F22" s="106"/>
    </row>
    <row r="23" spans="1:6" ht="12">
      <c r="A23" s="390" t="s">
        <v>635</v>
      </c>
      <c r="B23" s="396"/>
      <c r="C23" s="119"/>
      <c r="D23" s="104"/>
      <c r="E23" s="120"/>
      <c r="F23" s="106"/>
    </row>
    <row r="24" spans="1:15" ht="12">
      <c r="A24" s="393" t="s">
        <v>636</v>
      </c>
      <c r="B24" s="394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3" t="s">
        <v>638</v>
      </c>
      <c r="B25" s="394" t="s">
        <v>639</v>
      </c>
      <c r="C25" s="108"/>
      <c r="D25" s="108"/>
      <c r="E25" s="120">
        <f t="shared" si="0"/>
        <v>0</v>
      </c>
      <c r="F25" s="106"/>
    </row>
    <row r="26" spans="1:6" ht="12">
      <c r="A26" s="393" t="s">
        <v>640</v>
      </c>
      <c r="B26" s="394" t="s">
        <v>641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3" t="s">
        <v>642</v>
      </c>
      <c r="B27" s="394" t="s">
        <v>643</v>
      </c>
      <c r="C27" s="108"/>
      <c r="D27" s="108">
        <f aca="true" t="shared" si="1" ref="D27:D32">C27</f>
        <v>0</v>
      </c>
      <c r="E27" s="120">
        <f t="shared" si="0"/>
        <v>0</v>
      </c>
      <c r="F27" s="106"/>
    </row>
    <row r="28" spans="1:6" ht="12">
      <c r="A28" s="393" t="s">
        <v>644</v>
      </c>
      <c r="B28" s="394" t="s">
        <v>645</v>
      </c>
      <c r="C28" s="108"/>
      <c r="D28" s="108">
        <f t="shared" si="1"/>
        <v>0</v>
      </c>
      <c r="E28" s="120">
        <f t="shared" si="0"/>
        <v>0</v>
      </c>
      <c r="F28" s="106"/>
    </row>
    <row r="29" spans="1:6" ht="12">
      <c r="A29" s="393" t="s">
        <v>646</v>
      </c>
      <c r="B29" s="394" t="s">
        <v>647</v>
      </c>
      <c r="C29" s="108"/>
      <c r="D29" s="108">
        <f t="shared" si="1"/>
        <v>0</v>
      </c>
      <c r="E29" s="120">
        <f t="shared" si="0"/>
        <v>0</v>
      </c>
      <c r="F29" s="106"/>
    </row>
    <row r="30" spans="1:6" ht="12">
      <c r="A30" s="393" t="s">
        <v>648</v>
      </c>
      <c r="B30" s="394" t="s">
        <v>649</v>
      </c>
      <c r="C30" s="108"/>
      <c r="D30" s="108">
        <f t="shared" si="1"/>
        <v>0</v>
      </c>
      <c r="E30" s="120">
        <f t="shared" si="0"/>
        <v>0</v>
      </c>
      <c r="F30" s="106"/>
    </row>
    <row r="31" spans="1:6" ht="12">
      <c r="A31" s="393" t="s">
        <v>650</v>
      </c>
      <c r="B31" s="394" t="s">
        <v>651</v>
      </c>
      <c r="C31" s="108"/>
      <c r="D31" s="108">
        <f t="shared" si="1"/>
        <v>0</v>
      </c>
      <c r="E31" s="120">
        <f t="shared" si="0"/>
        <v>0</v>
      </c>
      <c r="F31" s="106"/>
    </row>
    <row r="32" spans="1:6" ht="12">
      <c r="A32" s="393" t="s">
        <v>652</v>
      </c>
      <c r="B32" s="394" t="s">
        <v>653</v>
      </c>
      <c r="C32" s="108"/>
      <c r="D32" s="108">
        <f t="shared" si="1"/>
        <v>0</v>
      </c>
      <c r="E32" s="120">
        <f t="shared" si="0"/>
        <v>0</v>
      </c>
      <c r="F32" s="106"/>
    </row>
    <row r="33" spans="1:15" ht="12">
      <c r="A33" s="393" t="s">
        <v>654</v>
      </c>
      <c r="B33" s="394" t="s">
        <v>655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3" t="s">
        <v>656</v>
      </c>
      <c r="B34" s="394" t="s">
        <v>657</v>
      </c>
      <c r="C34" s="108">
        <v>4</v>
      </c>
      <c r="D34" s="108">
        <f>C34</f>
        <v>4</v>
      </c>
      <c r="E34" s="120">
        <f t="shared" si="0"/>
        <v>0</v>
      </c>
      <c r="F34" s="106"/>
    </row>
    <row r="35" spans="1:6" ht="12">
      <c r="A35" s="393" t="s">
        <v>658</v>
      </c>
      <c r="B35" s="394" t="s">
        <v>659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3" t="s">
        <v>660</v>
      </c>
      <c r="B36" s="394" t="s">
        <v>661</v>
      </c>
      <c r="C36" s="108"/>
      <c r="D36" s="108">
        <f>C36</f>
        <v>0</v>
      </c>
      <c r="E36" s="120">
        <f t="shared" si="0"/>
        <v>0</v>
      </c>
      <c r="F36" s="106"/>
    </row>
    <row r="37" spans="1:6" ht="12">
      <c r="A37" s="393" t="s">
        <v>662</v>
      </c>
      <c r="B37" s="394" t="s">
        <v>663</v>
      </c>
      <c r="C37" s="108"/>
      <c r="D37" s="108">
        <f>C37</f>
        <v>0</v>
      </c>
      <c r="E37" s="120">
        <f t="shared" si="0"/>
        <v>0</v>
      </c>
      <c r="F37" s="106"/>
    </row>
    <row r="38" spans="1:15" ht="12">
      <c r="A38" s="393" t="s">
        <v>664</v>
      </c>
      <c r="B38" s="394" t="s">
        <v>665</v>
      </c>
      <c r="C38" s="119">
        <f>SUM(C39:C42)</f>
        <v>20</v>
      </c>
      <c r="D38" s="105">
        <f>SUM(D39:D42)</f>
        <v>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3" t="s">
        <v>666</v>
      </c>
      <c r="B39" s="394" t="s">
        <v>667</v>
      </c>
      <c r="C39" s="108"/>
      <c r="D39" s="108">
        <f>C39</f>
        <v>0</v>
      </c>
      <c r="E39" s="120">
        <f t="shared" si="0"/>
        <v>0</v>
      </c>
      <c r="F39" s="106"/>
    </row>
    <row r="40" spans="1:6" ht="12">
      <c r="A40" s="393" t="s">
        <v>668</v>
      </c>
      <c r="B40" s="394" t="s">
        <v>669</v>
      </c>
      <c r="C40" s="108"/>
      <c r="D40" s="108"/>
      <c r="E40" s="120">
        <f t="shared" si="0"/>
        <v>0</v>
      </c>
      <c r="F40" s="106"/>
    </row>
    <row r="41" spans="1:6" ht="12">
      <c r="A41" s="393" t="s">
        <v>670</v>
      </c>
      <c r="B41" s="394" t="s">
        <v>671</v>
      </c>
      <c r="C41" s="108"/>
      <c r="D41" s="108">
        <f>C41</f>
        <v>0</v>
      </c>
      <c r="E41" s="120">
        <f t="shared" si="0"/>
        <v>0</v>
      </c>
      <c r="F41" s="106"/>
    </row>
    <row r="42" spans="1:6" ht="12">
      <c r="A42" s="393" t="s">
        <v>672</v>
      </c>
      <c r="B42" s="394" t="s">
        <v>673</v>
      </c>
      <c r="C42" s="108">
        <v>20</v>
      </c>
      <c r="D42" s="108">
        <f>C42</f>
        <v>20</v>
      </c>
      <c r="E42" s="120">
        <f t="shared" si="0"/>
        <v>0</v>
      </c>
      <c r="F42" s="106"/>
    </row>
    <row r="43" spans="1:15" ht="12">
      <c r="A43" s="395" t="s">
        <v>674</v>
      </c>
      <c r="B43" s="391" t="s">
        <v>675</v>
      </c>
      <c r="C43" s="104">
        <f>C24+C28+C29+C31+C30+C32+C33+C38</f>
        <v>24</v>
      </c>
      <c r="D43" s="104">
        <f>D24+D28+D29+D31+D30+D32+D33+D38</f>
        <v>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0" t="s">
        <v>676</v>
      </c>
      <c r="B44" s="392" t="s">
        <v>677</v>
      </c>
      <c r="C44" s="103">
        <f>C43+C21+C19+C9</f>
        <v>24</v>
      </c>
      <c r="D44" s="103">
        <f>D43+D21+D19+D9</f>
        <v>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7"/>
      <c r="B45" s="398"/>
      <c r="C45" s="399"/>
      <c r="D45" s="399"/>
      <c r="E45" s="399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7"/>
      <c r="B46" s="398"/>
      <c r="C46" s="399"/>
      <c r="D46" s="399"/>
      <c r="E46" s="399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7" t="s">
        <v>678</v>
      </c>
      <c r="B47" s="398"/>
      <c r="C47" s="400"/>
      <c r="D47" s="400"/>
      <c r="E47" s="400"/>
      <c r="F47" s="122" t="s">
        <v>275</v>
      </c>
    </row>
    <row r="48" spans="1:6" s="100" customFormat="1" ht="24">
      <c r="A48" s="386" t="s">
        <v>461</v>
      </c>
      <c r="B48" s="387" t="s">
        <v>8</v>
      </c>
      <c r="C48" s="401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6"/>
      <c r="B49" s="389"/>
      <c r="C49" s="401"/>
      <c r="D49" s="390" t="s">
        <v>610</v>
      </c>
      <c r="E49" s="390" t="s">
        <v>611</v>
      </c>
      <c r="F49" s="138"/>
    </row>
    <row r="50" spans="1:6" s="100" customFormat="1" ht="12">
      <c r="A50" s="115" t="s">
        <v>14</v>
      </c>
      <c r="B50" s="389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0" t="s">
        <v>682</v>
      </c>
      <c r="B51" s="396"/>
      <c r="C51" s="103"/>
      <c r="D51" s="103"/>
      <c r="E51" s="103"/>
      <c r="F51" s="402"/>
    </row>
    <row r="52" spans="1:16" ht="24">
      <c r="A52" s="393" t="s">
        <v>683</v>
      </c>
      <c r="B52" s="394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3" t="s">
        <v>685</v>
      </c>
      <c r="B53" s="394" t="s">
        <v>686</v>
      </c>
      <c r="C53" s="108">
        <v>0</v>
      </c>
      <c r="D53" s="108"/>
      <c r="E53" s="119">
        <f>C53-D53</f>
        <v>0</v>
      </c>
      <c r="F53" s="108"/>
    </row>
    <row r="54" spans="1:6" ht="12">
      <c r="A54" s="393" t="s">
        <v>687</v>
      </c>
      <c r="B54" s="394" t="s">
        <v>688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3" t="s">
        <v>672</v>
      </c>
      <c r="B55" s="394" t="s">
        <v>689</v>
      </c>
      <c r="C55" s="108"/>
      <c r="D55" s="108"/>
      <c r="E55" s="119">
        <f t="shared" si="2"/>
        <v>0</v>
      </c>
      <c r="F55" s="108"/>
    </row>
    <row r="56" spans="1:16" ht="24">
      <c r="A56" s="393" t="s">
        <v>690</v>
      </c>
      <c r="B56" s="394" t="s">
        <v>691</v>
      </c>
      <c r="C56" s="103">
        <f>C57+C59</f>
        <v>0</v>
      </c>
      <c r="D56" s="103">
        <f>D57+D59</f>
        <v>0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3" t="s">
        <v>692</v>
      </c>
      <c r="B57" s="394" t="s">
        <v>693</v>
      </c>
      <c r="C57" s="108"/>
      <c r="D57" s="108"/>
      <c r="E57" s="119">
        <f t="shared" si="2"/>
        <v>0</v>
      </c>
      <c r="F57" s="108"/>
    </row>
    <row r="58" spans="1:6" ht="12">
      <c r="A58" s="403" t="s">
        <v>694</v>
      </c>
      <c r="B58" s="394" t="s">
        <v>695</v>
      </c>
      <c r="C58" s="109"/>
      <c r="D58" s="109"/>
      <c r="E58" s="119">
        <f t="shared" si="2"/>
        <v>0</v>
      </c>
      <c r="F58" s="109"/>
    </row>
    <row r="59" spans="1:6" ht="12">
      <c r="A59" s="403" t="s">
        <v>696</v>
      </c>
      <c r="B59" s="394" t="s">
        <v>697</v>
      </c>
      <c r="C59" s="108"/>
      <c r="D59" s="108"/>
      <c r="E59" s="119">
        <f t="shared" si="2"/>
        <v>0</v>
      </c>
      <c r="F59" s="108"/>
    </row>
    <row r="60" spans="1:6" ht="12">
      <c r="A60" s="403" t="s">
        <v>694</v>
      </c>
      <c r="B60" s="394" t="s">
        <v>698</v>
      </c>
      <c r="C60" s="109"/>
      <c r="D60" s="109"/>
      <c r="E60" s="119">
        <f t="shared" si="2"/>
        <v>0</v>
      </c>
      <c r="F60" s="109"/>
    </row>
    <row r="61" spans="1:6" ht="12">
      <c r="A61" s="393" t="s">
        <v>138</v>
      </c>
      <c r="B61" s="394" t="s">
        <v>699</v>
      </c>
      <c r="C61" s="108"/>
      <c r="D61" s="108"/>
      <c r="E61" s="119">
        <f t="shared" si="2"/>
        <v>0</v>
      </c>
      <c r="F61" s="110"/>
    </row>
    <row r="62" spans="1:6" ht="12">
      <c r="A62" s="393" t="s">
        <v>141</v>
      </c>
      <c r="B62" s="394" t="s">
        <v>700</v>
      </c>
      <c r="C62" s="108"/>
      <c r="D62" s="108"/>
      <c r="E62" s="119">
        <f t="shared" si="2"/>
        <v>0</v>
      </c>
      <c r="F62" s="110"/>
    </row>
    <row r="63" spans="1:6" ht="12">
      <c r="A63" s="393" t="s">
        <v>701</v>
      </c>
      <c r="B63" s="394" t="s">
        <v>702</v>
      </c>
      <c r="C63" s="108"/>
      <c r="D63" s="108"/>
      <c r="E63" s="119">
        <f t="shared" si="2"/>
        <v>0</v>
      </c>
      <c r="F63" s="110"/>
    </row>
    <row r="64" spans="1:6" ht="12">
      <c r="A64" s="393" t="s">
        <v>703</v>
      </c>
      <c r="B64" s="394" t="s">
        <v>704</v>
      </c>
      <c r="C64" s="108"/>
      <c r="D64" s="108"/>
      <c r="E64" s="119">
        <f t="shared" si="2"/>
        <v>0</v>
      </c>
      <c r="F64" s="110"/>
    </row>
    <row r="65" spans="1:6" ht="12">
      <c r="A65" s="393" t="s">
        <v>705</v>
      </c>
      <c r="B65" s="394" t="s">
        <v>706</v>
      </c>
      <c r="C65" s="109"/>
      <c r="D65" s="109"/>
      <c r="E65" s="119">
        <f t="shared" si="2"/>
        <v>0</v>
      </c>
      <c r="F65" s="111"/>
    </row>
    <row r="66" spans="1:16" ht="12">
      <c r="A66" s="395" t="s">
        <v>707</v>
      </c>
      <c r="B66" s="391" t="s">
        <v>708</v>
      </c>
      <c r="C66" s="103">
        <f>C52+C56+C61+C62+C63+C64</f>
        <v>0</v>
      </c>
      <c r="D66" s="103">
        <f>D52+D56+D61+D62+D63+D64</f>
        <v>0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0" t="s">
        <v>709</v>
      </c>
      <c r="B67" s="392"/>
      <c r="C67" s="104"/>
      <c r="D67" s="104"/>
      <c r="E67" s="119"/>
      <c r="F67" s="112"/>
    </row>
    <row r="68" spans="1:6" ht="12">
      <c r="A68" s="393" t="s">
        <v>710</v>
      </c>
      <c r="B68" s="404" t="s">
        <v>711</v>
      </c>
      <c r="C68" s="108">
        <v>1</v>
      </c>
      <c r="D68" s="108"/>
      <c r="E68" s="119">
        <f t="shared" si="2"/>
        <v>1</v>
      </c>
      <c r="F68" s="110"/>
    </row>
    <row r="69" spans="1:6" ht="12">
      <c r="A69" s="390"/>
      <c r="B69" s="392"/>
      <c r="C69" s="104"/>
      <c r="D69" s="104"/>
      <c r="E69" s="119"/>
      <c r="F69" s="112"/>
    </row>
    <row r="70" spans="1:6" ht="12">
      <c r="A70" s="390" t="s">
        <v>712</v>
      </c>
      <c r="B70" s="396"/>
      <c r="C70" s="104"/>
      <c r="D70" s="104"/>
      <c r="E70" s="119"/>
      <c r="F70" s="112"/>
    </row>
    <row r="71" spans="1:16" ht="24">
      <c r="A71" s="393" t="s">
        <v>683</v>
      </c>
      <c r="B71" s="394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3" t="s">
        <v>714</v>
      </c>
      <c r="B72" s="394" t="s">
        <v>715</v>
      </c>
      <c r="C72" s="108">
        <v>0</v>
      </c>
      <c r="D72" s="108">
        <f>C72</f>
        <v>0</v>
      </c>
      <c r="E72" s="119">
        <f t="shared" si="2"/>
        <v>0</v>
      </c>
      <c r="F72" s="110"/>
    </row>
    <row r="73" spans="1:6" ht="12">
      <c r="A73" s="393" t="s">
        <v>716</v>
      </c>
      <c r="B73" s="394" t="s">
        <v>717</v>
      </c>
      <c r="C73" s="108"/>
      <c r="D73" s="108">
        <f>C73</f>
        <v>0</v>
      </c>
      <c r="E73" s="119">
        <f t="shared" si="2"/>
        <v>0</v>
      </c>
      <c r="F73" s="110"/>
    </row>
    <row r="74" spans="1:6" ht="12">
      <c r="A74" s="405" t="s">
        <v>718</v>
      </c>
      <c r="B74" s="394" t="s">
        <v>719</v>
      </c>
      <c r="C74" s="108">
        <v>0</v>
      </c>
      <c r="D74" s="108">
        <f>C74</f>
        <v>0</v>
      </c>
      <c r="E74" s="119">
        <f t="shared" si="2"/>
        <v>0</v>
      </c>
      <c r="F74" s="110"/>
    </row>
    <row r="75" spans="1:16" ht="24">
      <c r="A75" s="393" t="s">
        <v>690</v>
      </c>
      <c r="B75" s="394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3" t="s">
        <v>721</v>
      </c>
      <c r="B76" s="394" t="s">
        <v>722</v>
      </c>
      <c r="C76" s="108"/>
      <c r="D76" s="108"/>
      <c r="E76" s="119">
        <f t="shared" si="2"/>
        <v>0</v>
      </c>
      <c r="F76" s="108"/>
    </row>
    <row r="77" spans="1:6" ht="12">
      <c r="A77" s="393" t="s">
        <v>723</v>
      </c>
      <c r="B77" s="394" t="s">
        <v>724</v>
      </c>
      <c r="C77" s="109"/>
      <c r="D77" s="109"/>
      <c r="E77" s="119">
        <f t="shared" si="2"/>
        <v>0</v>
      </c>
      <c r="F77" s="109"/>
    </row>
    <row r="78" spans="1:6" ht="12">
      <c r="A78" s="393" t="s">
        <v>725</v>
      </c>
      <c r="B78" s="394" t="s">
        <v>726</v>
      </c>
      <c r="C78" s="108"/>
      <c r="D78" s="108"/>
      <c r="E78" s="119">
        <f t="shared" si="2"/>
        <v>0</v>
      </c>
      <c r="F78" s="108"/>
    </row>
    <row r="79" spans="1:6" ht="12">
      <c r="A79" s="393" t="s">
        <v>694</v>
      </c>
      <c r="B79" s="394" t="s">
        <v>727</v>
      </c>
      <c r="C79" s="109"/>
      <c r="D79" s="109"/>
      <c r="E79" s="119">
        <f t="shared" si="2"/>
        <v>0</v>
      </c>
      <c r="F79" s="109"/>
    </row>
    <row r="80" spans="1:16" ht="12">
      <c r="A80" s="393" t="s">
        <v>728</v>
      </c>
      <c r="B80" s="394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3" t="s">
        <v>730</v>
      </c>
      <c r="B81" s="394" t="s">
        <v>731</v>
      </c>
      <c r="C81" s="108"/>
      <c r="D81" s="108"/>
      <c r="E81" s="119">
        <f t="shared" si="2"/>
        <v>0</v>
      </c>
      <c r="F81" s="108"/>
    </row>
    <row r="82" spans="1:6" ht="12">
      <c r="A82" s="393" t="s">
        <v>732</v>
      </c>
      <c r="B82" s="394" t="s">
        <v>733</v>
      </c>
      <c r="C82" s="108"/>
      <c r="D82" s="108"/>
      <c r="E82" s="119">
        <f t="shared" si="2"/>
        <v>0</v>
      </c>
      <c r="F82" s="108"/>
    </row>
    <row r="83" spans="1:6" ht="24">
      <c r="A83" s="393" t="s">
        <v>734</v>
      </c>
      <c r="B83" s="394" t="s">
        <v>735</v>
      </c>
      <c r="C83" s="108"/>
      <c r="D83" s="108"/>
      <c r="E83" s="119">
        <f t="shared" si="2"/>
        <v>0</v>
      </c>
      <c r="F83" s="108"/>
    </row>
    <row r="84" spans="1:6" ht="12">
      <c r="A84" s="393" t="s">
        <v>736</v>
      </c>
      <c r="B84" s="394" t="s">
        <v>737</v>
      </c>
      <c r="C84" s="108"/>
      <c r="D84" s="108"/>
      <c r="E84" s="119">
        <f t="shared" si="2"/>
        <v>0</v>
      </c>
      <c r="F84" s="108"/>
    </row>
    <row r="85" spans="1:16" ht="12">
      <c r="A85" s="393" t="s">
        <v>738</v>
      </c>
      <c r="B85" s="394" t="s">
        <v>739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3" t="s">
        <v>740</v>
      </c>
      <c r="B86" s="394" t="s">
        <v>741</v>
      </c>
      <c r="C86" s="108"/>
      <c r="D86" s="108">
        <f>C86</f>
        <v>0</v>
      </c>
      <c r="E86" s="119">
        <f t="shared" si="2"/>
        <v>0</v>
      </c>
      <c r="F86" s="108"/>
    </row>
    <row r="87" spans="1:6" ht="12">
      <c r="A87" s="393" t="s">
        <v>742</v>
      </c>
      <c r="B87" s="394" t="s">
        <v>743</v>
      </c>
      <c r="C87" s="108"/>
      <c r="D87" s="108">
        <f>C87</f>
        <v>0</v>
      </c>
      <c r="E87" s="119">
        <f t="shared" si="2"/>
        <v>0</v>
      </c>
      <c r="F87" s="108"/>
    </row>
    <row r="88" spans="1:6" ht="12">
      <c r="A88" s="393" t="s">
        <v>744</v>
      </c>
      <c r="B88" s="394" t="s">
        <v>745</v>
      </c>
      <c r="C88" s="108"/>
      <c r="D88" s="108">
        <f>C88</f>
        <v>0</v>
      </c>
      <c r="E88" s="119">
        <f t="shared" si="2"/>
        <v>0</v>
      </c>
      <c r="F88" s="108"/>
    </row>
    <row r="89" spans="1:6" ht="12">
      <c r="A89" s="393" t="s">
        <v>746</v>
      </c>
      <c r="B89" s="394" t="s">
        <v>747</v>
      </c>
      <c r="C89" s="108">
        <v>4</v>
      </c>
      <c r="D89" s="108">
        <f>C89</f>
        <v>4</v>
      </c>
      <c r="E89" s="119">
        <f t="shared" si="2"/>
        <v>0</v>
      </c>
      <c r="F89" s="108"/>
    </row>
    <row r="90" spans="1:16" ht="12">
      <c r="A90" s="393" t="s">
        <v>748</v>
      </c>
      <c r="B90" s="394" t="s">
        <v>749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3" t="s">
        <v>750</v>
      </c>
      <c r="B91" s="394" t="s">
        <v>751</v>
      </c>
      <c r="C91" s="108"/>
      <c r="D91" s="108">
        <f>C91</f>
        <v>0</v>
      </c>
      <c r="E91" s="119">
        <f t="shared" si="2"/>
        <v>0</v>
      </c>
      <c r="F91" s="108"/>
    </row>
    <row r="92" spans="1:6" ht="12">
      <c r="A92" s="393" t="s">
        <v>658</v>
      </c>
      <c r="B92" s="394" t="s">
        <v>752</v>
      </c>
      <c r="C92" s="108"/>
      <c r="D92" s="108">
        <f>C92</f>
        <v>0</v>
      </c>
      <c r="E92" s="119">
        <f t="shared" si="2"/>
        <v>0</v>
      </c>
      <c r="F92" s="108"/>
    </row>
    <row r="93" spans="1:6" ht="12">
      <c r="A93" s="393" t="s">
        <v>662</v>
      </c>
      <c r="B93" s="394" t="s">
        <v>753</v>
      </c>
      <c r="C93" s="108"/>
      <c r="D93" s="108">
        <f>C93</f>
        <v>0</v>
      </c>
      <c r="E93" s="119">
        <f t="shared" si="2"/>
        <v>0</v>
      </c>
      <c r="F93" s="108"/>
    </row>
    <row r="94" spans="1:6" ht="12">
      <c r="A94" s="393" t="s">
        <v>754</v>
      </c>
      <c r="B94" s="394" t="s">
        <v>755</v>
      </c>
      <c r="C94" s="108"/>
      <c r="D94" s="108">
        <f>C94</f>
        <v>0</v>
      </c>
      <c r="E94" s="119">
        <f t="shared" si="2"/>
        <v>0</v>
      </c>
      <c r="F94" s="108"/>
    </row>
    <row r="95" spans="1:6" ht="12">
      <c r="A95" s="393" t="s">
        <v>756</v>
      </c>
      <c r="B95" s="394" t="s">
        <v>757</v>
      </c>
      <c r="C95" s="108"/>
      <c r="D95" s="108">
        <f>C95</f>
        <v>0</v>
      </c>
      <c r="E95" s="119">
        <f t="shared" si="2"/>
        <v>0</v>
      </c>
      <c r="F95" s="110"/>
    </row>
    <row r="96" spans="1:16" ht="12">
      <c r="A96" s="395" t="s">
        <v>758</v>
      </c>
      <c r="B96" s="404" t="s">
        <v>759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0" t="s">
        <v>760</v>
      </c>
      <c r="B97" s="392" t="s">
        <v>761</v>
      </c>
      <c r="C97" s="104">
        <f>C96+C68+C66</f>
        <v>5</v>
      </c>
      <c r="D97" s="104">
        <f>D96+D68+D66</f>
        <v>4</v>
      </c>
      <c r="E97" s="104">
        <f>E96+E68+E66</f>
        <v>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0"/>
      <c r="B98" s="406"/>
      <c r="C98" s="113"/>
      <c r="D98" s="113"/>
      <c r="E98" s="113"/>
      <c r="F98" s="114"/>
    </row>
    <row r="99" spans="1:27" ht="12">
      <c r="A99" s="397" t="s">
        <v>762</v>
      </c>
      <c r="B99" s="407"/>
      <c r="C99" s="113"/>
      <c r="D99" s="113"/>
      <c r="E99" s="113"/>
      <c r="F99" s="408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3" customFormat="1" ht="24">
      <c r="A100" s="115" t="s">
        <v>461</v>
      </c>
      <c r="B100" s="392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3" customFormat="1" ht="12">
      <c r="A101" s="115" t="s">
        <v>14</v>
      </c>
      <c r="B101" s="392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3" t="s">
        <v>767</v>
      </c>
      <c r="B102" s="394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3" t="s">
        <v>769</v>
      </c>
      <c r="B103" s="394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3" t="s">
        <v>771</v>
      </c>
      <c r="B104" s="394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09" t="s">
        <v>773</v>
      </c>
      <c r="B105" s="392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0" t="s">
        <v>775</v>
      </c>
      <c r="B106" s="411"/>
      <c r="C106" s="397"/>
      <c r="D106" s="397"/>
      <c r="E106" s="397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776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7"/>
      <c r="B108" s="398"/>
      <c r="C108" s="397"/>
      <c r="D108" s="397"/>
      <c r="E108" s="397"/>
      <c r="F108" s="122"/>
    </row>
    <row r="109" spans="1:6" ht="12">
      <c r="A109" s="612" t="str">
        <f>'справка №1-БАЛАНС'!A98</f>
        <v>Дата на съставяне: 24-04-2012 г.</v>
      </c>
      <c r="B109" s="612"/>
      <c r="C109" s="612" t="s">
        <v>860</v>
      </c>
      <c r="D109" s="612"/>
      <c r="E109" s="612"/>
      <c r="F109" s="612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1" t="s">
        <v>866</v>
      </c>
      <c r="D111" s="611"/>
      <c r="E111" s="611"/>
      <c r="F111" s="611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13" sqref="H13"/>
    </sheetView>
  </sheetViews>
  <sheetFormatPr defaultColWidth="10.75390625" defaultRowHeight="12.75"/>
  <cols>
    <col min="1" max="1" width="52.75390625" style="107" customWidth="1"/>
    <col min="2" max="2" width="9.125" style="519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4" t="s">
        <v>381</v>
      </c>
      <c r="B4" s="619" t="str">
        <f>'справка №1-БАЛАНС'!E3</f>
        <v>Орел Инвест 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121640360</v>
      </c>
    </row>
    <row r="5" spans="1:9" ht="15">
      <c r="A5" s="496" t="s">
        <v>5</v>
      </c>
      <c r="B5" s="620" t="str">
        <f>'справка №1-БАЛАНС'!E5</f>
        <v>31-03-2012 г.</v>
      </c>
      <c r="C5" s="620"/>
      <c r="D5" s="620"/>
      <c r="E5" s="620"/>
      <c r="F5" s="620"/>
      <c r="G5" s="623" t="s">
        <v>4</v>
      </c>
      <c r="H5" s="624"/>
      <c r="I5" s="495" t="str">
        <f>'справка №1-БАЛАНС'!H4</f>
        <v>.-0071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780</v>
      </c>
    </row>
    <row r="7" spans="1:9" s="515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5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5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16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6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6" customFormat="1" ht="15">
      <c r="A12" s="76" t="s">
        <v>790</v>
      </c>
      <c r="B12" s="90" t="s">
        <v>791</v>
      </c>
      <c r="C12" s="436">
        <v>17719</v>
      </c>
      <c r="D12" s="98"/>
      <c r="E12" s="98"/>
      <c r="F12" s="98">
        <v>18</v>
      </c>
      <c r="G12" s="98">
        <v>0</v>
      </c>
      <c r="H12" s="98"/>
      <c r="I12" s="431">
        <f>F12+G12-H12</f>
        <v>18</v>
      </c>
    </row>
    <row r="13" spans="1:9" s="516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1">
        <f aca="true" t="shared" si="0" ref="I13:I26">F13+G13-H13</f>
        <v>0</v>
      </c>
    </row>
    <row r="14" spans="1:9" s="516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1">
        <f t="shared" si="0"/>
        <v>0</v>
      </c>
    </row>
    <row r="15" spans="1:9" s="516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1">
        <f t="shared" si="0"/>
        <v>0</v>
      </c>
    </row>
    <row r="16" spans="1:9" s="516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1">
        <f t="shared" si="0"/>
        <v>0</v>
      </c>
    </row>
    <row r="17" spans="1:9" s="516" customFormat="1" ht="12">
      <c r="A17" s="91" t="s">
        <v>561</v>
      </c>
      <c r="B17" s="92" t="s">
        <v>798</v>
      </c>
      <c r="C17" s="85">
        <f aca="true" t="shared" si="1" ref="C17:H17">C12+C13+C15+C16</f>
        <v>17719</v>
      </c>
      <c r="D17" s="85">
        <f t="shared" si="1"/>
        <v>0</v>
      </c>
      <c r="E17" s="85">
        <f t="shared" si="1"/>
        <v>0</v>
      </c>
      <c r="F17" s="85">
        <f t="shared" si="1"/>
        <v>18</v>
      </c>
      <c r="G17" s="85">
        <f t="shared" si="1"/>
        <v>0</v>
      </c>
      <c r="H17" s="85">
        <f t="shared" si="1"/>
        <v>0</v>
      </c>
      <c r="I17" s="431">
        <f t="shared" si="0"/>
        <v>18</v>
      </c>
    </row>
    <row r="18" spans="1:9" s="516" customFormat="1" ht="12">
      <c r="A18" s="88" t="s">
        <v>799</v>
      </c>
      <c r="B18" s="93"/>
      <c r="C18" s="431"/>
      <c r="D18" s="431"/>
      <c r="E18" s="431"/>
      <c r="F18" s="431"/>
      <c r="G18" s="431"/>
      <c r="H18" s="431"/>
      <c r="I18" s="431"/>
    </row>
    <row r="19" spans="1:16" s="516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1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1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1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6" t="s">
        <v>805</v>
      </c>
      <c r="B22" s="90" t="s">
        <v>806</v>
      </c>
      <c r="C22" s="98"/>
      <c r="D22" s="98"/>
      <c r="E22" s="98"/>
      <c r="F22" s="437"/>
      <c r="G22" s="98"/>
      <c r="H22" s="98"/>
      <c r="I22" s="431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1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1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1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1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6" t="s">
        <v>814</v>
      </c>
      <c r="B28" s="196"/>
      <c r="C28" s="196"/>
      <c r="D28" s="419"/>
      <c r="E28" s="419"/>
      <c r="F28" s="419"/>
      <c r="G28" s="419"/>
      <c r="H28" s="419"/>
      <c r="I28" s="419"/>
    </row>
    <row r="29" spans="1:9" s="516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6" customFormat="1" ht="15" customHeight="1">
      <c r="A30" s="415" t="str">
        <f>'справка №1-БАЛАНС'!A98</f>
        <v>Дата на съставяне: 24-04-2012 г.</v>
      </c>
      <c r="B30" s="622"/>
      <c r="C30" s="622"/>
      <c r="D30" s="456" t="s">
        <v>862</v>
      </c>
      <c r="E30" s="621" t="s">
        <v>861</v>
      </c>
      <c r="F30" s="621"/>
      <c r="G30" s="621"/>
      <c r="H30" s="417" t="s">
        <v>777</v>
      </c>
      <c r="I30" s="621" t="s">
        <v>867</v>
      </c>
      <c r="J30" s="621"/>
    </row>
    <row r="31" spans="1:9" s="516" customFormat="1" ht="12">
      <c r="A31" s="346"/>
      <c r="B31" s="385"/>
      <c r="C31" s="346"/>
      <c r="D31" s="518"/>
      <c r="E31" s="518"/>
      <c r="F31" s="518"/>
      <c r="G31" s="518"/>
      <c r="H31" s="518"/>
      <c r="I31" s="518"/>
    </row>
    <row r="32" spans="1:9" s="516" customFormat="1" ht="12">
      <c r="A32" s="346"/>
      <c r="B32" s="385"/>
      <c r="C32" s="346"/>
      <c r="D32" s="518"/>
      <c r="E32" s="518"/>
      <c r="F32" s="518"/>
      <c r="G32" s="518"/>
      <c r="H32" s="518"/>
      <c r="I32" s="518"/>
    </row>
    <row r="33" spans="1:9" s="516" customFormat="1" ht="12">
      <c r="A33" s="107"/>
      <c r="B33" s="519"/>
      <c r="C33" s="107"/>
      <c r="D33" s="520"/>
      <c r="E33" s="520"/>
      <c r="F33" s="520"/>
      <c r="G33" s="520"/>
      <c r="H33" s="520"/>
      <c r="I33" s="520"/>
    </row>
    <row r="34" spans="1:9" s="516" customFormat="1" ht="12">
      <c r="A34" s="107"/>
      <c r="B34" s="519"/>
      <c r="C34" s="107"/>
      <c r="D34" s="520"/>
      <c r="E34" s="520"/>
      <c r="F34" s="520"/>
      <c r="G34" s="520"/>
      <c r="H34" s="520"/>
      <c r="I34" s="520"/>
    </row>
    <row r="35" spans="1:9" s="516" customFormat="1" ht="12">
      <c r="A35" s="107"/>
      <c r="B35" s="519"/>
      <c r="C35" s="107"/>
      <c r="D35" s="520"/>
      <c r="E35" s="520"/>
      <c r="F35" s="520"/>
      <c r="G35" s="520"/>
      <c r="H35" s="520"/>
      <c r="I35" s="520"/>
    </row>
    <row r="36" spans="1:9" s="516" customFormat="1" ht="12">
      <c r="A36" s="107"/>
      <c r="B36" s="519"/>
      <c r="C36" s="107"/>
      <c r="D36" s="520"/>
      <c r="E36" s="520"/>
      <c r="F36" s="520"/>
      <c r="G36" s="520"/>
      <c r="H36" s="520"/>
      <c r="I36" s="520"/>
    </row>
    <row r="37" spans="1:9" s="516" customFormat="1" ht="12">
      <c r="A37" s="107"/>
      <c r="B37" s="519"/>
      <c r="C37" s="107"/>
      <c r="D37" s="520"/>
      <c r="E37" s="520"/>
      <c r="F37" s="520"/>
      <c r="G37" s="520"/>
      <c r="H37" s="520"/>
      <c r="I37" s="520"/>
    </row>
    <row r="38" spans="1:9" s="516" customFormat="1" ht="12">
      <c r="A38" s="107"/>
      <c r="B38" s="519"/>
      <c r="C38" s="107"/>
      <c r="D38" s="520"/>
      <c r="E38" s="520"/>
      <c r="F38" s="520"/>
      <c r="G38" s="520"/>
      <c r="H38" s="520"/>
      <c r="I38" s="520"/>
    </row>
    <row r="39" spans="1:9" s="516" customFormat="1" ht="12">
      <c r="A39" s="107"/>
      <c r="B39" s="519"/>
      <c r="C39" s="107"/>
      <c r="D39" s="520"/>
      <c r="E39" s="520"/>
      <c r="F39" s="520"/>
      <c r="G39" s="520"/>
      <c r="H39" s="520"/>
      <c r="I39" s="520"/>
    </row>
    <row r="40" spans="1:9" s="516" customFormat="1" ht="12">
      <c r="A40" s="107"/>
      <c r="B40" s="519"/>
      <c r="C40" s="107"/>
      <c r="D40" s="520"/>
      <c r="E40" s="520"/>
      <c r="F40" s="520"/>
      <c r="G40" s="520"/>
      <c r="H40" s="520"/>
      <c r="I40" s="520"/>
    </row>
    <row r="41" spans="1:9" s="516" customFormat="1" ht="12">
      <c r="A41" s="107"/>
      <c r="B41" s="519"/>
      <c r="C41" s="107"/>
      <c r="D41" s="520"/>
      <c r="E41" s="520"/>
      <c r="F41" s="520"/>
      <c r="G41" s="520"/>
      <c r="H41" s="520"/>
      <c r="I41" s="520"/>
    </row>
    <row r="42" spans="1:9" s="516" customFormat="1" ht="12">
      <c r="A42" s="107"/>
      <c r="B42" s="519"/>
      <c r="C42" s="107"/>
      <c r="D42" s="520"/>
      <c r="E42" s="520"/>
      <c r="F42" s="520"/>
      <c r="G42" s="520"/>
      <c r="H42" s="520"/>
      <c r="I42" s="520"/>
    </row>
    <row r="43" spans="1:9" s="516" customFormat="1" ht="12">
      <c r="A43" s="107"/>
      <c r="B43" s="519"/>
      <c r="C43" s="107"/>
      <c r="D43" s="520"/>
      <c r="E43" s="520"/>
      <c r="F43" s="520"/>
      <c r="G43" s="520"/>
      <c r="H43" s="520"/>
      <c r="I43" s="520"/>
    </row>
    <row r="44" spans="1:9" s="516" customFormat="1" ht="12">
      <c r="A44" s="107"/>
      <c r="B44" s="519"/>
      <c r="C44" s="107"/>
      <c r="D44" s="520"/>
      <c r="E44" s="520"/>
      <c r="F44" s="520"/>
      <c r="G44" s="520"/>
      <c r="H44" s="520"/>
      <c r="I44" s="520"/>
    </row>
    <row r="45" spans="1:9" s="516" customFormat="1" ht="12">
      <c r="A45" s="107"/>
      <c r="B45" s="519"/>
      <c r="C45" s="107"/>
      <c r="D45" s="520"/>
      <c r="E45" s="520"/>
      <c r="F45" s="520"/>
      <c r="G45" s="520"/>
      <c r="H45" s="520"/>
      <c r="I45" s="520"/>
    </row>
    <row r="46" spans="1:9" s="516" customFormat="1" ht="12">
      <c r="A46" s="107"/>
      <c r="B46" s="519"/>
      <c r="C46" s="107"/>
      <c r="D46" s="520"/>
      <c r="E46" s="520"/>
      <c r="F46" s="520"/>
      <c r="G46" s="520"/>
      <c r="H46" s="520"/>
      <c r="I46" s="520"/>
    </row>
    <row r="47" spans="1:9" s="516" customFormat="1" ht="12">
      <c r="A47" s="107"/>
      <c r="B47" s="519"/>
      <c r="C47" s="107"/>
      <c r="D47" s="520"/>
      <c r="E47" s="520"/>
      <c r="F47" s="520"/>
      <c r="G47" s="520"/>
      <c r="H47" s="520"/>
      <c r="I47" s="520"/>
    </row>
    <row r="48" spans="1:9" s="516" customFormat="1" ht="12">
      <c r="A48" s="107"/>
      <c r="B48" s="519"/>
      <c r="C48" s="107"/>
      <c r="D48" s="520"/>
      <c r="E48" s="520"/>
      <c r="F48" s="520"/>
      <c r="G48" s="520"/>
      <c r="H48" s="520"/>
      <c r="I48" s="520"/>
    </row>
    <row r="49" spans="1:9" s="516" customFormat="1" ht="12">
      <c r="A49" s="107"/>
      <c r="B49" s="519"/>
      <c r="C49" s="107"/>
      <c r="D49" s="520"/>
      <c r="E49" s="520"/>
      <c r="F49" s="520"/>
      <c r="G49" s="520"/>
      <c r="H49" s="520"/>
      <c r="I49" s="520"/>
    </row>
    <row r="50" spans="1:9" s="516" customFormat="1" ht="12">
      <c r="A50" s="107"/>
      <c r="B50" s="519"/>
      <c r="C50" s="107"/>
      <c r="D50" s="520"/>
      <c r="E50" s="520"/>
      <c r="F50" s="520"/>
      <c r="G50" s="520"/>
      <c r="H50" s="520"/>
      <c r="I50" s="520"/>
    </row>
    <row r="51" spans="1:9" s="516" customFormat="1" ht="12">
      <c r="A51" s="107"/>
      <c r="B51" s="519"/>
      <c r="C51" s="107"/>
      <c r="D51" s="520"/>
      <c r="E51" s="520"/>
      <c r="F51" s="520"/>
      <c r="G51" s="520"/>
      <c r="H51" s="520"/>
      <c r="I51" s="520"/>
    </row>
    <row r="52" spans="1:9" s="516" customFormat="1" ht="12">
      <c r="A52" s="107"/>
      <c r="B52" s="519"/>
      <c r="C52" s="107"/>
      <c r="D52" s="520"/>
      <c r="E52" s="520"/>
      <c r="F52" s="520"/>
      <c r="G52" s="520"/>
      <c r="H52" s="520"/>
      <c r="I52" s="520"/>
    </row>
    <row r="53" spans="1:9" s="516" customFormat="1" ht="12">
      <c r="A53" s="107"/>
      <c r="B53" s="519"/>
      <c r="C53" s="107"/>
      <c r="D53" s="520"/>
      <c r="E53" s="520"/>
      <c r="F53" s="520"/>
      <c r="G53" s="520"/>
      <c r="H53" s="520"/>
      <c r="I53" s="520"/>
    </row>
    <row r="54" spans="1:9" s="516" customFormat="1" ht="12">
      <c r="A54" s="107"/>
      <c r="B54" s="519"/>
      <c r="C54" s="107"/>
      <c r="D54" s="520"/>
      <c r="E54" s="520"/>
      <c r="F54" s="520"/>
      <c r="G54" s="520"/>
      <c r="H54" s="520"/>
      <c r="I54" s="520"/>
    </row>
    <row r="55" spans="1:9" s="516" customFormat="1" ht="12">
      <c r="A55" s="107"/>
      <c r="B55" s="519"/>
      <c r="C55" s="107"/>
      <c r="D55" s="520"/>
      <c r="E55" s="520"/>
      <c r="F55" s="520"/>
      <c r="G55" s="520"/>
      <c r="H55" s="520"/>
      <c r="I55" s="520"/>
    </row>
    <row r="56" spans="1:9" s="516" customFormat="1" ht="12">
      <c r="A56" s="107"/>
      <c r="B56" s="519"/>
      <c r="C56" s="107"/>
      <c r="D56" s="520"/>
      <c r="E56" s="520"/>
      <c r="F56" s="520"/>
      <c r="G56" s="520"/>
      <c r="H56" s="520"/>
      <c r="I56" s="520"/>
    </row>
    <row r="57" spans="1:9" s="516" customFormat="1" ht="12">
      <c r="A57" s="107"/>
      <c r="B57" s="519"/>
      <c r="C57" s="107"/>
      <c r="D57" s="520"/>
      <c r="E57" s="520"/>
      <c r="F57" s="520"/>
      <c r="G57" s="520"/>
      <c r="H57" s="520"/>
      <c r="I57" s="520"/>
    </row>
    <row r="58" spans="1:9" s="516" customFormat="1" ht="12">
      <c r="A58" s="107"/>
      <c r="B58" s="519"/>
      <c r="C58" s="107"/>
      <c r="D58" s="520"/>
      <c r="E58" s="520"/>
      <c r="F58" s="520"/>
      <c r="G58" s="520"/>
      <c r="H58" s="520"/>
      <c r="I58" s="520"/>
    </row>
    <row r="59" spans="1:9" s="516" customFormat="1" ht="12">
      <c r="A59" s="107"/>
      <c r="B59" s="519"/>
      <c r="C59" s="107"/>
      <c r="D59" s="520"/>
      <c r="E59" s="520"/>
      <c r="F59" s="520"/>
      <c r="G59" s="520"/>
      <c r="H59" s="520"/>
      <c r="I59" s="520"/>
    </row>
    <row r="60" spans="1:9" s="516" customFormat="1" ht="12">
      <c r="A60" s="107"/>
      <c r="B60" s="519"/>
      <c r="C60" s="107"/>
      <c r="D60" s="520"/>
      <c r="E60" s="520"/>
      <c r="F60" s="520"/>
      <c r="G60" s="520"/>
      <c r="H60" s="520"/>
      <c r="I60" s="520"/>
    </row>
    <row r="61" spans="1:9" s="516" customFormat="1" ht="12">
      <c r="A61" s="107"/>
      <c r="B61" s="519"/>
      <c r="C61" s="107"/>
      <c r="D61" s="520"/>
      <c r="E61" s="520"/>
      <c r="F61" s="520"/>
      <c r="G61" s="520"/>
      <c r="H61" s="520"/>
      <c r="I61" s="520"/>
    </row>
    <row r="62" spans="1:9" s="516" customFormat="1" ht="12">
      <c r="A62" s="107"/>
      <c r="B62" s="519"/>
      <c r="C62" s="107"/>
      <c r="D62" s="520"/>
      <c r="E62" s="520"/>
      <c r="F62" s="520"/>
      <c r="G62" s="520"/>
      <c r="H62" s="520"/>
      <c r="I62" s="520"/>
    </row>
    <row r="63" spans="1:9" s="516" customFormat="1" ht="12">
      <c r="A63" s="107"/>
      <c r="B63" s="519"/>
      <c r="C63" s="107"/>
      <c r="D63" s="520"/>
      <c r="E63" s="520"/>
      <c r="F63" s="520"/>
      <c r="G63" s="520"/>
      <c r="H63" s="520"/>
      <c r="I63" s="520"/>
    </row>
    <row r="64" spans="1:9" s="516" customFormat="1" ht="12">
      <c r="A64" s="107"/>
      <c r="B64" s="519"/>
      <c r="C64" s="107"/>
      <c r="D64" s="520"/>
      <c r="E64" s="520"/>
      <c r="F64" s="520"/>
      <c r="G64" s="520"/>
      <c r="H64" s="520"/>
      <c r="I64" s="520"/>
    </row>
    <row r="65" spans="1:9" s="516" customFormat="1" ht="12">
      <c r="A65" s="107"/>
      <c r="B65" s="519"/>
      <c r="C65" s="107"/>
      <c r="D65" s="520"/>
      <c r="E65" s="520"/>
      <c r="F65" s="520"/>
      <c r="G65" s="520"/>
      <c r="H65" s="520"/>
      <c r="I65" s="520"/>
    </row>
    <row r="66" spans="1:9" s="516" customFormat="1" ht="12">
      <c r="A66" s="107"/>
      <c r="B66" s="519"/>
      <c r="C66" s="107"/>
      <c r="D66" s="520"/>
      <c r="E66" s="520"/>
      <c r="F66" s="520"/>
      <c r="G66" s="520"/>
      <c r="H66" s="520"/>
      <c r="I66" s="520"/>
    </row>
    <row r="67" spans="1:9" s="516" customFormat="1" ht="12">
      <c r="A67" s="107"/>
      <c r="B67" s="519"/>
      <c r="C67" s="107"/>
      <c r="D67" s="520"/>
      <c r="E67" s="520"/>
      <c r="F67" s="520"/>
      <c r="G67" s="520"/>
      <c r="H67" s="520"/>
      <c r="I67" s="520"/>
    </row>
    <row r="68" spans="1:9" s="516" customFormat="1" ht="12">
      <c r="A68" s="107"/>
      <c r="B68" s="519"/>
      <c r="C68" s="107"/>
      <c r="D68" s="520"/>
      <c r="E68" s="520"/>
      <c r="F68" s="520"/>
      <c r="G68" s="520"/>
      <c r="H68" s="520"/>
      <c r="I68" s="520"/>
    </row>
    <row r="69" spans="1:9" s="516" customFormat="1" ht="12">
      <c r="A69" s="107"/>
      <c r="B69" s="519"/>
      <c r="C69" s="107"/>
      <c r="D69" s="520"/>
      <c r="E69" s="520"/>
      <c r="F69" s="520"/>
      <c r="G69" s="520"/>
      <c r="H69" s="520"/>
      <c r="I69" s="520"/>
    </row>
    <row r="70" spans="1:9" s="516" customFormat="1" ht="12">
      <c r="A70" s="107"/>
      <c r="B70" s="519"/>
      <c r="C70" s="107"/>
      <c r="D70" s="520"/>
      <c r="E70" s="520"/>
      <c r="F70" s="520"/>
      <c r="G70" s="520"/>
      <c r="H70" s="520"/>
      <c r="I70" s="520"/>
    </row>
    <row r="71" spans="1:9" s="516" customFormat="1" ht="12">
      <c r="A71" s="107"/>
      <c r="B71" s="519"/>
      <c r="C71" s="107"/>
      <c r="D71" s="520"/>
      <c r="E71" s="520"/>
      <c r="F71" s="520"/>
      <c r="G71" s="520"/>
      <c r="H71" s="520"/>
      <c r="I71" s="520"/>
    </row>
    <row r="72" spans="1:9" s="516" customFormat="1" ht="12">
      <c r="A72" s="107"/>
      <c r="B72" s="519"/>
      <c r="C72" s="107"/>
      <c r="D72" s="520"/>
      <c r="E72" s="520"/>
      <c r="F72" s="520"/>
      <c r="G72" s="520"/>
      <c r="H72" s="520"/>
      <c r="I72" s="520"/>
    </row>
    <row r="73" spans="1:9" s="516" customFormat="1" ht="12">
      <c r="A73" s="107"/>
      <c r="B73" s="519"/>
      <c r="C73" s="107"/>
      <c r="D73" s="520"/>
      <c r="E73" s="520"/>
      <c r="F73" s="520"/>
      <c r="G73" s="520"/>
      <c r="H73" s="520"/>
      <c r="I73" s="520"/>
    </row>
    <row r="74" spans="1:9" s="516" customFormat="1" ht="12">
      <c r="A74" s="107"/>
      <c r="B74" s="519"/>
      <c r="C74" s="107"/>
      <c r="D74" s="520"/>
      <c r="E74" s="520"/>
      <c r="F74" s="520"/>
      <c r="G74" s="520"/>
      <c r="H74" s="520"/>
      <c r="I74" s="520"/>
    </row>
    <row r="75" spans="1:9" s="516" customFormat="1" ht="12">
      <c r="A75" s="107"/>
      <c r="B75" s="519"/>
      <c r="C75" s="107"/>
      <c r="D75" s="520"/>
      <c r="E75" s="520"/>
      <c r="F75" s="520"/>
      <c r="G75" s="520"/>
      <c r="H75" s="520"/>
      <c r="I75" s="520"/>
    </row>
    <row r="76" spans="1:9" s="516" customFormat="1" ht="12">
      <c r="A76" s="107"/>
      <c r="B76" s="519"/>
      <c r="C76" s="107"/>
      <c r="D76" s="520"/>
      <c r="E76" s="520"/>
      <c r="F76" s="520"/>
      <c r="G76" s="520"/>
      <c r="H76" s="520"/>
      <c r="I76" s="520"/>
    </row>
    <row r="77" spans="1:9" s="516" customFormat="1" ht="12">
      <c r="A77" s="107"/>
      <c r="B77" s="519"/>
      <c r="C77" s="107"/>
      <c r="D77" s="520"/>
      <c r="E77" s="520"/>
      <c r="F77" s="520"/>
      <c r="G77" s="520"/>
      <c r="H77" s="520"/>
      <c r="I77" s="520"/>
    </row>
    <row r="78" spans="1:9" s="516" customFormat="1" ht="12">
      <c r="A78" s="107"/>
      <c r="B78" s="519"/>
      <c r="C78" s="107"/>
      <c r="D78" s="520"/>
      <c r="E78" s="520"/>
      <c r="F78" s="520"/>
      <c r="G78" s="520"/>
      <c r="H78" s="520"/>
      <c r="I78" s="520"/>
    </row>
    <row r="79" spans="1:9" s="516" customFormat="1" ht="12">
      <c r="A79" s="107"/>
      <c r="B79" s="519"/>
      <c r="C79" s="107"/>
      <c r="D79" s="520"/>
      <c r="E79" s="520"/>
      <c r="F79" s="520"/>
      <c r="G79" s="520"/>
      <c r="H79" s="520"/>
      <c r="I79" s="520"/>
    </row>
    <row r="80" spans="1:9" s="516" customFormat="1" ht="12">
      <c r="A80" s="107"/>
      <c r="B80" s="519"/>
      <c r="C80" s="107"/>
      <c r="D80" s="520"/>
      <c r="E80" s="520"/>
      <c r="F80" s="520"/>
      <c r="G80" s="520"/>
      <c r="H80" s="520"/>
      <c r="I80" s="520"/>
    </row>
    <row r="81" spans="1:9" s="516" customFormat="1" ht="12">
      <c r="A81" s="107"/>
      <c r="B81" s="519"/>
      <c r="C81" s="107"/>
      <c r="D81" s="520"/>
      <c r="E81" s="520"/>
      <c r="F81" s="520"/>
      <c r="G81" s="520"/>
      <c r="H81" s="520"/>
      <c r="I81" s="520"/>
    </row>
    <row r="82" spans="1:9" s="516" customFormat="1" ht="12">
      <c r="A82" s="107"/>
      <c r="B82" s="519"/>
      <c r="C82" s="107"/>
      <c r="D82" s="520"/>
      <c r="E82" s="520"/>
      <c r="F82" s="520"/>
      <c r="G82" s="520"/>
      <c r="H82" s="520"/>
      <c r="I82" s="520"/>
    </row>
    <row r="83" spans="1:9" s="516" customFormat="1" ht="12">
      <c r="A83" s="107"/>
      <c r="B83" s="519"/>
      <c r="C83" s="107"/>
      <c r="D83" s="520"/>
      <c r="E83" s="520"/>
      <c r="F83" s="520"/>
      <c r="G83" s="520"/>
      <c r="H83" s="520"/>
      <c r="I83" s="520"/>
    </row>
    <row r="84" spans="1:9" s="516" customFormat="1" ht="12">
      <c r="A84" s="107"/>
      <c r="B84" s="519"/>
      <c r="C84" s="107"/>
      <c r="D84" s="520"/>
      <c r="E84" s="520"/>
      <c r="F84" s="520"/>
      <c r="G84" s="520"/>
      <c r="H84" s="520"/>
      <c r="I84" s="520"/>
    </row>
    <row r="85" spans="1:9" s="516" customFormat="1" ht="12">
      <c r="A85" s="107"/>
      <c r="B85" s="519"/>
      <c r="C85" s="107"/>
      <c r="D85" s="520"/>
      <c r="E85" s="520"/>
      <c r="F85" s="520"/>
      <c r="G85" s="520"/>
      <c r="H85" s="520"/>
      <c r="I85" s="520"/>
    </row>
    <row r="86" spans="1:9" s="516" customFormat="1" ht="12">
      <c r="A86" s="107"/>
      <c r="B86" s="519"/>
      <c r="C86" s="107"/>
      <c r="D86" s="520"/>
      <c r="E86" s="520"/>
      <c r="F86" s="520"/>
      <c r="G86" s="520"/>
      <c r="H86" s="520"/>
      <c r="I86" s="520"/>
    </row>
    <row r="87" spans="1:9" s="516" customFormat="1" ht="12">
      <c r="A87" s="107"/>
      <c r="B87" s="519"/>
      <c r="C87" s="107"/>
      <c r="D87" s="520"/>
      <c r="E87" s="520"/>
      <c r="F87" s="520"/>
      <c r="G87" s="520"/>
      <c r="H87" s="520"/>
      <c r="I87" s="520"/>
    </row>
    <row r="88" spans="1:9" s="516" customFormat="1" ht="12">
      <c r="A88" s="107"/>
      <c r="B88" s="519"/>
      <c r="C88" s="107"/>
      <c r="D88" s="520"/>
      <c r="E88" s="520"/>
      <c r="F88" s="520"/>
      <c r="G88" s="520"/>
      <c r="H88" s="520"/>
      <c r="I88" s="520"/>
    </row>
    <row r="89" spans="1:9" s="516" customFormat="1" ht="12">
      <c r="A89" s="107"/>
      <c r="B89" s="519"/>
      <c r="C89" s="107"/>
      <c r="D89" s="520"/>
      <c r="E89" s="520"/>
      <c r="F89" s="520"/>
      <c r="G89" s="520"/>
      <c r="H89" s="520"/>
      <c r="I89" s="520"/>
    </row>
    <row r="90" spans="1:9" s="516" customFormat="1" ht="12">
      <c r="A90" s="107"/>
      <c r="B90" s="519"/>
      <c r="C90" s="107"/>
      <c r="D90" s="520"/>
      <c r="E90" s="520"/>
      <c r="F90" s="520"/>
      <c r="G90" s="520"/>
      <c r="H90" s="520"/>
      <c r="I90" s="520"/>
    </row>
    <row r="91" spans="1:9" s="516" customFormat="1" ht="12">
      <c r="A91" s="107"/>
      <c r="B91" s="519"/>
      <c r="C91" s="107"/>
      <c r="D91" s="520"/>
      <c r="E91" s="520"/>
      <c r="F91" s="520"/>
      <c r="G91" s="520"/>
      <c r="H91" s="520"/>
      <c r="I91" s="520"/>
    </row>
    <row r="92" spans="1:9" s="516" customFormat="1" ht="12">
      <c r="A92" s="107"/>
      <c r="B92" s="519"/>
      <c r="C92" s="107"/>
      <c r="D92" s="520"/>
      <c r="E92" s="520"/>
      <c r="F92" s="520"/>
      <c r="G92" s="520"/>
      <c r="H92" s="520"/>
      <c r="I92" s="520"/>
    </row>
    <row r="93" spans="1:9" s="516" customFormat="1" ht="12">
      <c r="A93" s="107"/>
      <c r="B93" s="519"/>
      <c r="C93" s="107"/>
      <c r="D93" s="520"/>
      <c r="E93" s="520"/>
      <c r="F93" s="520"/>
      <c r="G93" s="520"/>
      <c r="H93" s="520"/>
      <c r="I93" s="520"/>
    </row>
    <row r="94" spans="1:9" s="516" customFormat="1" ht="12">
      <c r="A94" s="107"/>
      <c r="B94" s="519"/>
      <c r="C94" s="107"/>
      <c r="D94" s="520"/>
      <c r="E94" s="520"/>
      <c r="F94" s="520"/>
      <c r="G94" s="520"/>
      <c r="H94" s="520"/>
      <c r="I94" s="520"/>
    </row>
    <row r="95" spans="1:9" s="516" customFormat="1" ht="12">
      <c r="A95" s="107"/>
      <c r="B95" s="519"/>
      <c r="C95" s="107"/>
      <c r="D95" s="520"/>
      <c r="E95" s="520"/>
      <c r="F95" s="520"/>
      <c r="G95" s="520"/>
      <c r="H95" s="520"/>
      <c r="I95" s="520"/>
    </row>
    <row r="96" spans="1:9" s="516" customFormat="1" ht="12">
      <c r="A96" s="107"/>
      <c r="B96" s="519"/>
      <c r="C96" s="107"/>
      <c r="D96" s="520"/>
      <c r="E96" s="520"/>
      <c r="F96" s="520"/>
      <c r="G96" s="520"/>
      <c r="H96" s="520"/>
      <c r="I96" s="520"/>
    </row>
    <row r="97" spans="1:9" s="516" customFormat="1" ht="12">
      <c r="A97" s="107"/>
      <c r="B97" s="519"/>
      <c r="C97" s="107"/>
      <c r="D97" s="520"/>
      <c r="E97" s="520"/>
      <c r="F97" s="520"/>
      <c r="G97" s="520"/>
      <c r="H97" s="520"/>
      <c r="I97" s="520"/>
    </row>
    <row r="98" spans="1:9" s="516" customFormat="1" ht="12">
      <c r="A98" s="107"/>
      <c r="B98" s="519"/>
      <c r="C98" s="107"/>
      <c r="D98" s="520"/>
      <c r="E98" s="520"/>
      <c r="F98" s="520"/>
      <c r="G98" s="520"/>
      <c r="H98" s="520"/>
      <c r="I98" s="520"/>
    </row>
    <row r="99" spans="1:9" s="516" customFormat="1" ht="12">
      <c r="A99" s="107"/>
      <c r="B99" s="519"/>
      <c r="C99" s="107"/>
      <c r="D99" s="520"/>
      <c r="E99" s="520"/>
      <c r="F99" s="520"/>
      <c r="G99" s="520"/>
      <c r="H99" s="520"/>
      <c r="I99" s="520"/>
    </row>
    <row r="100" spans="1:9" s="516" customFormat="1" ht="12">
      <c r="A100" s="107"/>
      <c r="B100" s="519"/>
      <c r="C100" s="107"/>
      <c r="D100" s="520"/>
      <c r="E100" s="520"/>
      <c r="F100" s="520"/>
      <c r="G100" s="520"/>
      <c r="H100" s="520"/>
      <c r="I100" s="520"/>
    </row>
    <row r="101" spans="1:9" s="516" customFormat="1" ht="12">
      <c r="A101" s="107"/>
      <c r="B101" s="519"/>
      <c r="C101" s="107"/>
      <c r="D101" s="520"/>
      <c r="E101" s="520"/>
      <c r="F101" s="520"/>
      <c r="G101" s="520"/>
      <c r="H101" s="520"/>
      <c r="I101" s="520"/>
    </row>
    <row r="102" spans="1:9" s="516" customFormat="1" ht="12">
      <c r="A102" s="107"/>
      <c r="B102" s="519"/>
      <c r="C102" s="107"/>
      <c r="D102" s="520"/>
      <c r="E102" s="520"/>
      <c r="F102" s="520"/>
      <c r="G102" s="520"/>
      <c r="H102" s="520"/>
      <c r="I102" s="520"/>
    </row>
    <row r="103" spans="1:9" s="516" customFormat="1" ht="12">
      <c r="A103" s="107"/>
      <c r="B103" s="519"/>
      <c r="C103" s="107"/>
      <c r="D103" s="520"/>
      <c r="E103" s="520"/>
      <c r="F103" s="520"/>
      <c r="G103" s="520"/>
      <c r="H103" s="520"/>
      <c r="I103" s="520"/>
    </row>
    <row r="104" spans="1:9" s="516" customFormat="1" ht="12">
      <c r="A104" s="107"/>
      <c r="B104" s="519"/>
      <c r="C104" s="107"/>
      <c r="D104" s="520"/>
      <c r="E104" s="520"/>
      <c r="F104" s="520"/>
      <c r="G104" s="520"/>
      <c r="H104" s="520"/>
      <c r="I104" s="520"/>
    </row>
    <row r="105" spans="1:9" s="516" customFormat="1" ht="12">
      <c r="A105" s="107"/>
      <c r="B105" s="519"/>
      <c r="C105" s="107"/>
      <c r="D105" s="520"/>
      <c r="E105" s="520"/>
      <c r="F105" s="520"/>
      <c r="G105" s="520"/>
      <c r="H105" s="520"/>
      <c r="I105" s="520"/>
    </row>
    <row r="106" spans="1:9" s="516" customFormat="1" ht="12">
      <c r="A106" s="107"/>
      <c r="B106" s="519"/>
      <c r="C106" s="107"/>
      <c r="D106" s="520"/>
      <c r="E106" s="520"/>
      <c r="F106" s="520"/>
      <c r="G106" s="520"/>
      <c r="H106" s="520"/>
      <c r="I106" s="520"/>
    </row>
    <row r="107" spans="1:9" s="516" customFormat="1" ht="12">
      <c r="A107" s="107"/>
      <c r="B107" s="519"/>
      <c r="C107" s="107"/>
      <c r="D107" s="520"/>
      <c r="E107" s="520"/>
      <c r="F107" s="520"/>
      <c r="G107" s="520"/>
      <c r="H107" s="520"/>
      <c r="I107" s="520"/>
    </row>
    <row r="108" spans="1:9" s="516" customFormat="1" ht="12">
      <c r="A108" s="107"/>
      <c r="B108" s="519"/>
      <c r="C108" s="107"/>
      <c r="D108" s="520"/>
      <c r="E108" s="520"/>
      <c r="F108" s="520"/>
      <c r="G108" s="520"/>
      <c r="H108" s="520"/>
      <c r="I108" s="520"/>
    </row>
    <row r="109" spans="1:9" s="516" customFormat="1" ht="12">
      <c r="A109" s="107"/>
      <c r="B109" s="519"/>
      <c r="C109" s="107"/>
      <c r="D109" s="520"/>
      <c r="E109" s="520"/>
      <c r="F109" s="520"/>
      <c r="G109" s="520"/>
      <c r="H109" s="520"/>
      <c r="I109" s="520"/>
    </row>
    <row r="110" spans="1:9" s="516" customFormat="1" ht="12">
      <c r="A110" s="107"/>
      <c r="B110" s="519"/>
      <c r="C110" s="107"/>
      <c r="D110" s="520"/>
      <c r="E110" s="520"/>
      <c r="F110" s="520"/>
      <c r="G110" s="520"/>
      <c r="H110" s="520"/>
      <c r="I110" s="520"/>
    </row>
    <row r="111" spans="1:9" s="516" customFormat="1" ht="12">
      <c r="A111" s="107"/>
      <c r="B111" s="519"/>
      <c r="C111" s="107"/>
      <c r="D111" s="520"/>
      <c r="E111" s="520"/>
      <c r="F111" s="520"/>
      <c r="G111" s="520"/>
      <c r="H111" s="520"/>
      <c r="I111" s="520"/>
    </row>
    <row r="112" spans="1:9" s="516" customFormat="1" ht="12">
      <c r="A112" s="107"/>
      <c r="B112" s="519"/>
      <c r="C112" s="107"/>
      <c r="D112" s="520"/>
      <c r="E112" s="520"/>
      <c r="F112" s="520"/>
      <c r="G112" s="520"/>
      <c r="H112" s="520"/>
      <c r="I112" s="520"/>
    </row>
    <row r="113" spans="1:9" s="516" customFormat="1" ht="12">
      <c r="A113" s="107"/>
      <c r="B113" s="519"/>
      <c r="C113" s="107"/>
      <c r="D113" s="520"/>
      <c r="E113" s="520"/>
      <c r="F113" s="520"/>
      <c r="G113" s="520"/>
      <c r="H113" s="520"/>
      <c r="I113" s="520"/>
    </row>
    <row r="114" spans="1:9" s="516" customFormat="1" ht="12">
      <c r="A114" s="107"/>
      <c r="B114" s="519"/>
      <c r="C114" s="107"/>
      <c r="D114" s="520"/>
      <c r="E114" s="520"/>
      <c r="F114" s="520"/>
      <c r="G114" s="520"/>
      <c r="H114" s="520"/>
      <c r="I114" s="520"/>
    </row>
    <row r="115" spans="1:9" s="516" customFormat="1" ht="12">
      <c r="A115" s="107"/>
      <c r="B115" s="519"/>
      <c r="C115" s="107"/>
      <c r="D115" s="520"/>
      <c r="E115" s="520"/>
      <c r="F115" s="520"/>
      <c r="G115" s="520"/>
      <c r="H115" s="520"/>
      <c r="I115" s="520"/>
    </row>
    <row r="116" spans="1:9" s="516" customFormat="1" ht="12">
      <c r="A116" s="107"/>
      <c r="B116" s="519"/>
      <c r="C116" s="107"/>
      <c r="D116" s="520"/>
      <c r="E116" s="520"/>
      <c r="F116" s="520"/>
      <c r="G116" s="520"/>
      <c r="H116" s="520"/>
      <c r="I116" s="520"/>
    </row>
    <row r="117" spans="1:9" s="516" customFormat="1" ht="12">
      <c r="A117" s="107"/>
      <c r="B117" s="519"/>
      <c r="C117" s="107"/>
      <c r="D117" s="520"/>
      <c r="E117" s="520"/>
      <c r="F117" s="520"/>
      <c r="G117" s="520"/>
      <c r="H117" s="520"/>
      <c r="I117" s="520"/>
    </row>
    <row r="118" spans="1:9" s="516" customFormat="1" ht="12">
      <c r="A118" s="107"/>
      <c r="B118" s="519"/>
      <c r="C118" s="107"/>
      <c r="D118" s="520"/>
      <c r="E118" s="520"/>
      <c r="F118" s="520"/>
      <c r="G118" s="520"/>
      <c r="H118" s="520"/>
      <c r="I118" s="520"/>
    </row>
    <row r="119" spans="1:9" s="516" customFormat="1" ht="12">
      <c r="A119" s="107"/>
      <c r="B119" s="519"/>
      <c r="C119" s="107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6" right="0.24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B6" sqref="B6:C6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6" t="str">
        <f>'справка №1-БАЛАНС'!E3</f>
        <v>Орел Инвест АД</v>
      </c>
      <c r="C5" s="626"/>
      <c r="D5" s="626"/>
      <c r="E5" s="565" t="s">
        <v>2</v>
      </c>
      <c r="F5" s="448">
        <f>'справка №1-БАЛАНС'!H3</f>
        <v>121640360</v>
      </c>
    </row>
    <row r="6" spans="1:13" ht="15" customHeight="1">
      <c r="A6" s="27" t="s">
        <v>817</v>
      </c>
      <c r="B6" s="627" t="str">
        <f>'справка №1-БАЛАНС'!E5</f>
        <v>31-03-2012 г.</v>
      </c>
      <c r="C6" s="627"/>
      <c r="D6" s="505"/>
      <c r="E6" s="564" t="s">
        <v>4</v>
      </c>
      <c r="F6" s="506" t="str">
        <f>'справка №1-БАЛАНС'!H4</f>
        <v>.-0071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0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6"/>
      <c r="D10" s="426"/>
      <c r="E10" s="426"/>
      <c r="F10" s="426"/>
    </row>
    <row r="11" spans="1:6" ht="18" customHeight="1">
      <c r="A11" s="36" t="s">
        <v>824</v>
      </c>
      <c r="B11" s="37"/>
      <c r="C11" s="426"/>
      <c r="D11" s="426"/>
      <c r="E11" s="426"/>
      <c r="F11" s="426"/>
    </row>
    <row r="12" spans="1:6" ht="14.25" customHeight="1">
      <c r="A12" s="36" t="s">
        <v>825</v>
      </c>
      <c r="B12" s="37"/>
      <c r="C12" s="568"/>
      <c r="D12" s="569"/>
      <c r="E12" s="438"/>
      <c r="F12" s="440">
        <f>C12-E12</f>
        <v>0</v>
      </c>
    </row>
    <row r="13" spans="1:6" ht="12.75">
      <c r="A13" s="36" t="s">
        <v>826</v>
      </c>
      <c r="B13" s="37"/>
      <c r="C13" s="568"/>
      <c r="D13" s="569"/>
      <c r="E13" s="438"/>
      <c r="F13" s="440">
        <f aca="true" t="shared" si="0" ref="F13:F26">C13-E13</f>
        <v>0</v>
      </c>
    </row>
    <row r="14" spans="1:6" ht="12.75">
      <c r="A14" s="36" t="s">
        <v>546</v>
      </c>
      <c r="B14" s="37"/>
      <c r="C14" s="568"/>
      <c r="D14" s="569"/>
      <c r="E14" s="438"/>
      <c r="F14" s="440">
        <f t="shared" si="0"/>
        <v>0</v>
      </c>
    </row>
    <row r="15" spans="1:6" ht="12.75">
      <c r="A15" s="36" t="s">
        <v>549</v>
      </c>
      <c r="B15" s="37"/>
      <c r="C15" s="568"/>
      <c r="D15" s="569"/>
      <c r="E15" s="438"/>
      <c r="F15" s="440">
        <f t="shared" si="0"/>
        <v>0</v>
      </c>
    </row>
    <row r="16" spans="1:6" ht="12.75">
      <c r="A16" s="36">
        <v>5</v>
      </c>
      <c r="B16" s="37"/>
      <c r="C16" s="568"/>
      <c r="D16" s="569"/>
      <c r="E16" s="438"/>
      <c r="F16" s="440">
        <f t="shared" si="0"/>
        <v>0</v>
      </c>
    </row>
    <row r="17" spans="1:6" ht="12.75">
      <c r="A17" s="36">
        <v>6</v>
      </c>
      <c r="B17" s="37"/>
      <c r="C17" s="568"/>
      <c r="D17" s="569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561</v>
      </c>
      <c r="B27" s="39" t="s">
        <v>827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6" t="s">
        <v>828</v>
      </c>
      <c r="B28" s="40"/>
      <c r="C28" s="426"/>
      <c r="D28" s="426"/>
      <c r="E28" s="426"/>
      <c r="F28" s="439"/>
    </row>
    <row r="29" spans="1:6" ht="12.75">
      <c r="A29" s="36" t="s">
        <v>825</v>
      </c>
      <c r="B29" s="37"/>
      <c r="C29" s="568"/>
      <c r="D29" s="569"/>
      <c r="E29" s="438"/>
      <c r="F29" s="440">
        <f>C29-E29</f>
        <v>0</v>
      </c>
    </row>
    <row r="30" spans="1:6" ht="12.75">
      <c r="A30" s="36" t="s">
        <v>826</v>
      </c>
      <c r="B30" s="37"/>
      <c r="C30" s="568"/>
      <c r="D30" s="569"/>
      <c r="E30" s="438"/>
      <c r="F30" s="440">
        <f aca="true" t="shared" si="1" ref="F30:F43">C30-E30</f>
        <v>0</v>
      </c>
    </row>
    <row r="31" spans="1:6" ht="12.75">
      <c r="A31" s="36" t="s">
        <v>546</v>
      </c>
      <c r="B31" s="37"/>
      <c r="C31" s="568"/>
      <c r="D31" s="569"/>
      <c r="E31" s="438"/>
      <c r="F31" s="440">
        <f t="shared" si="1"/>
        <v>0</v>
      </c>
    </row>
    <row r="32" spans="1:6" ht="12.75">
      <c r="A32" s="36" t="s">
        <v>549</v>
      </c>
      <c r="B32" s="37"/>
      <c r="C32" s="568"/>
      <c r="D32" s="569"/>
      <c r="E32" s="438"/>
      <c r="F32" s="440">
        <f t="shared" si="1"/>
        <v>0</v>
      </c>
    </row>
    <row r="33" spans="1:6" ht="12.75">
      <c r="A33" s="36">
        <v>5</v>
      </c>
      <c r="B33" s="37"/>
      <c r="C33" s="568"/>
      <c r="D33" s="569"/>
      <c r="E33" s="438"/>
      <c r="F33" s="440">
        <f t="shared" si="1"/>
        <v>0</v>
      </c>
    </row>
    <row r="34" spans="1:6" ht="12.75">
      <c r="A34" s="36">
        <v>6</v>
      </c>
      <c r="B34" s="37"/>
      <c r="C34" s="568"/>
      <c r="D34" s="569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578</v>
      </c>
      <c r="B44" s="39" t="s">
        <v>829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6" t="s">
        <v>830</v>
      </c>
      <c r="B45" s="40"/>
      <c r="C45" s="426"/>
      <c r="D45" s="426"/>
      <c r="E45" s="426"/>
      <c r="F45" s="439"/>
    </row>
    <row r="46" spans="1:6" ht="12.75">
      <c r="A46" s="566" t="s">
        <v>876</v>
      </c>
      <c r="B46" s="37"/>
      <c r="C46" s="568">
        <v>0</v>
      </c>
      <c r="D46" s="569">
        <v>0.04</v>
      </c>
      <c r="E46" s="438"/>
      <c r="F46" s="440">
        <f aca="true" t="shared" si="2" ref="F46:F60">C46-E46</f>
        <v>0</v>
      </c>
    </row>
    <row r="47" spans="1:6" ht="12.75">
      <c r="A47" s="566">
        <v>2</v>
      </c>
      <c r="B47" s="37"/>
      <c r="C47" s="568"/>
      <c r="D47" s="569"/>
      <c r="E47" s="438"/>
      <c r="F47" s="440">
        <f t="shared" si="2"/>
        <v>0</v>
      </c>
    </row>
    <row r="48" spans="1:6" ht="12.75">
      <c r="A48" s="566">
        <v>3</v>
      </c>
      <c r="B48" s="37"/>
      <c r="C48" s="568"/>
      <c r="D48" s="569"/>
      <c r="E48" s="438"/>
      <c r="F48" s="440">
        <f t="shared" si="2"/>
        <v>0</v>
      </c>
    </row>
    <row r="49" spans="1:6" ht="12.75">
      <c r="A49" s="566">
        <v>4</v>
      </c>
      <c r="B49" s="37"/>
      <c r="C49" s="568"/>
      <c r="D49" s="569"/>
      <c r="E49" s="438"/>
      <c r="F49" s="440">
        <f t="shared" si="2"/>
        <v>0</v>
      </c>
    </row>
    <row r="50" spans="1:6" ht="12.75">
      <c r="A50" s="567">
        <v>5</v>
      </c>
      <c r="B50" s="37"/>
      <c r="C50" s="568"/>
      <c r="D50" s="569"/>
      <c r="E50" s="438"/>
      <c r="F50" s="440">
        <f t="shared" si="2"/>
        <v>0</v>
      </c>
    </row>
    <row r="51" spans="1:6" ht="12.75">
      <c r="A51" s="572">
        <v>6</v>
      </c>
      <c r="B51" s="37"/>
      <c r="C51" s="568"/>
      <c r="D51" s="569"/>
      <c r="E51" s="438"/>
      <c r="F51" s="440"/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570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570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597</v>
      </c>
      <c r="B61" s="39" t="s">
        <v>831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6" t="s">
        <v>832</v>
      </c>
      <c r="B62" s="40"/>
      <c r="C62" s="426"/>
      <c r="D62" s="426"/>
      <c r="E62" s="426"/>
      <c r="F62" s="439"/>
    </row>
    <row r="63" spans="1:6" ht="12.75">
      <c r="A63" s="36" t="s">
        <v>878</v>
      </c>
      <c r="B63" s="37"/>
      <c r="C63" s="438">
        <v>0</v>
      </c>
      <c r="D63" s="570">
        <v>12.62</v>
      </c>
      <c r="E63" s="438"/>
      <c r="F63" s="440">
        <f aca="true" t="shared" si="3" ref="F63:F77">C63-E63</f>
        <v>0</v>
      </c>
    </row>
    <row r="64" spans="1:6" ht="12.75">
      <c r="A64" s="36" t="s">
        <v>879</v>
      </c>
      <c r="B64" s="37"/>
      <c r="C64" s="438">
        <v>18</v>
      </c>
      <c r="D64" s="570">
        <v>8.29</v>
      </c>
      <c r="E64" s="438"/>
      <c r="F64" s="440">
        <f t="shared" si="3"/>
        <v>18</v>
      </c>
    </row>
    <row r="65" spans="1:6" ht="12.75">
      <c r="A65" s="36" t="s">
        <v>880</v>
      </c>
      <c r="B65" s="37"/>
      <c r="C65" s="438">
        <v>0</v>
      </c>
      <c r="D65" s="570">
        <v>0</v>
      </c>
      <c r="E65" s="438"/>
      <c r="F65" s="440">
        <f t="shared" si="3"/>
        <v>0</v>
      </c>
    </row>
    <row r="66" spans="1:7" ht="12.75">
      <c r="A66" s="36">
        <v>4</v>
      </c>
      <c r="B66" s="37"/>
      <c r="C66" s="438"/>
      <c r="D66" s="570"/>
      <c r="E66" s="438"/>
      <c r="F66" s="440"/>
      <c r="G66" s="574"/>
    </row>
    <row r="67" spans="1:7" ht="12.75">
      <c r="A67" s="36">
        <v>5</v>
      </c>
      <c r="B67" s="37"/>
      <c r="C67" s="438"/>
      <c r="D67" s="570"/>
      <c r="E67" s="438"/>
      <c r="F67" s="440"/>
      <c r="G67" s="574"/>
    </row>
    <row r="68" spans="1:6" ht="12.75">
      <c r="A68" s="36">
        <v>6</v>
      </c>
      <c r="B68" s="37"/>
      <c r="C68" s="438"/>
      <c r="D68" s="570"/>
      <c r="E68" s="438"/>
      <c r="F68" s="440"/>
    </row>
    <row r="69" spans="1:6" ht="12.75">
      <c r="A69" s="36">
        <v>7</v>
      </c>
      <c r="B69" s="37"/>
      <c r="C69" s="438"/>
      <c r="D69" s="570"/>
      <c r="E69" s="438"/>
      <c r="F69" s="440"/>
    </row>
    <row r="70" spans="1:6" ht="12.75">
      <c r="A70" s="36">
        <v>8</v>
      </c>
      <c r="B70" s="37"/>
      <c r="C70" s="438"/>
      <c r="D70" s="570"/>
      <c r="E70" s="438"/>
      <c r="F70" s="440"/>
    </row>
    <row r="71" spans="1:6" ht="12.75">
      <c r="A71" s="36" t="s">
        <v>871</v>
      </c>
      <c r="B71" s="37"/>
      <c r="C71" s="438"/>
      <c r="D71" s="571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571"/>
      <c r="E72" s="438"/>
      <c r="F72" s="440"/>
    </row>
    <row r="73" spans="1:6" ht="12.75">
      <c r="A73" s="36">
        <v>11</v>
      </c>
      <c r="B73" s="37"/>
      <c r="C73" s="438"/>
      <c r="D73" s="571"/>
      <c r="E73" s="438"/>
      <c r="F73" s="440"/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833</v>
      </c>
      <c r="B78" s="39" t="s">
        <v>834</v>
      </c>
      <c r="C78" s="426">
        <f>SUM(C63:C77)</f>
        <v>18</v>
      </c>
      <c r="D78" s="426"/>
      <c r="E78" s="426">
        <f>SUM(E63:E77)</f>
        <v>0</v>
      </c>
      <c r="F78" s="439">
        <f>SUM(F63:F77)</f>
        <v>18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1" t="s">
        <v>835</v>
      </c>
      <c r="B79" s="39" t="s">
        <v>836</v>
      </c>
      <c r="C79" s="426">
        <f>C78+C61+C44+C27</f>
        <v>18</v>
      </c>
      <c r="D79" s="426"/>
      <c r="E79" s="426">
        <f>E78+E61+E44+E27</f>
        <v>0</v>
      </c>
      <c r="F79" s="439">
        <f>F78+F61+F44+F27</f>
        <v>18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4" t="s">
        <v>837</v>
      </c>
      <c r="B80" s="39"/>
      <c r="C80" s="426"/>
      <c r="D80" s="426"/>
      <c r="E80" s="426"/>
      <c r="F80" s="439"/>
    </row>
    <row r="81" spans="1:6" ht="14.25" customHeight="1">
      <c r="A81" s="36" t="s">
        <v>824</v>
      </c>
      <c r="B81" s="40"/>
      <c r="C81" s="426"/>
      <c r="D81" s="426"/>
      <c r="E81" s="426"/>
      <c r="F81" s="439"/>
    </row>
    <row r="82" spans="1:6" ht="12.75">
      <c r="A82" s="36" t="s">
        <v>825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826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546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549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561</v>
      </c>
      <c r="B97" s="39" t="s">
        <v>838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6" t="s">
        <v>828</v>
      </c>
      <c r="B98" s="40"/>
      <c r="C98" s="426"/>
      <c r="D98" s="426"/>
      <c r="E98" s="426"/>
      <c r="F98" s="439"/>
    </row>
    <row r="99" spans="1:6" ht="12.75">
      <c r="A99" s="36" t="s">
        <v>540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543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546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549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578</v>
      </c>
      <c r="B114" s="39" t="s">
        <v>839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6" t="s">
        <v>830</v>
      </c>
      <c r="B115" s="40"/>
      <c r="C115" s="426"/>
      <c r="D115" s="426"/>
      <c r="E115" s="426"/>
      <c r="F115" s="439"/>
    </row>
    <row r="116" spans="1:6" ht="12.75">
      <c r="A116" s="36" t="s">
        <v>540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543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546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549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597</v>
      </c>
      <c r="B131" s="39" t="s">
        <v>840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6" t="s">
        <v>832</v>
      </c>
      <c r="B132" s="40"/>
      <c r="C132" s="426"/>
      <c r="D132" s="426"/>
      <c r="E132" s="426"/>
      <c r="F132" s="439"/>
    </row>
    <row r="133" spans="1:6" ht="12.75">
      <c r="A133" s="36" t="s">
        <v>540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543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546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549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833</v>
      </c>
      <c r="B148" s="39" t="s">
        <v>841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1" t="s">
        <v>842</v>
      </c>
      <c r="B149" s="39" t="s">
        <v>843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49" t="str">
        <f>'справка №1-БАЛАНС'!A98</f>
        <v>Дата на съставяне: 24-04-2012 г.</v>
      </c>
      <c r="B151" s="450"/>
      <c r="C151" s="628" t="s">
        <v>860</v>
      </c>
      <c r="D151" s="628"/>
      <c r="E151" s="628"/>
      <c r="F151" s="628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8" t="s">
        <v>868</v>
      </c>
      <c r="D153" s="628"/>
      <c r="E153" s="628"/>
      <c r="F153" s="628"/>
    </row>
    <row r="154" spans="3:5" ht="12.75">
      <c r="C154" s="512"/>
      <c r="E154" s="512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29:F43 C46:F60 C12:F26 C63:F77">
      <formula1>0</formula1>
      <formula2>9999999999999990</formula2>
    </dataValidation>
  </dataValidations>
  <printOptions horizontalCentered="1" verticalCentered="1"/>
  <pageMargins left="0.23" right="0.25" top="0.22" bottom="0.5118110236220472" header="0.3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Georgi Trenchev</cp:lastModifiedBy>
  <cp:lastPrinted>2012-01-30T05:46:16Z</cp:lastPrinted>
  <dcterms:created xsi:type="dcterms:W3CDTF">2000-06-29T12:02:40Z</dcterms:created>
  <dcterms:modified xsi:type="dcterms:W3CDTF">2012-04-25T07:40:28Z</dcterms:modified>
  <cp:category/>
  <cp:version/>
  <cp:contentType/>
  <cp:contentStatus/>
</cp:coreProperties>
</file>