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<sst xmlns="http://schemas.openxmlformats.org/spreadsheetml/2006/main" count="4294" uniqueCount="1000">
  <si>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</si>
  <si>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</si>
  <si>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</si>
  <si>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</si>
  <si>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</si>
  <si>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</si>
  <si>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</si>
  <si>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</si>
  <si>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</si>
  <si>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</si>
  <si>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</si>
  <si>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</si>
  <si>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</si>
  <si>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</si>
  <si>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</si>
  <si>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</si>
  <si>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</si>
  <si>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</si>
  <si>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</si>
  <si>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</si>
  <si>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</si>
  <si>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</si>
  <si>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</si>
  <si>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</si>
  <si>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</si>
  <si>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</si>
  <si>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</si>
  <si>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</si>
  <si>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</si>
  <si>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</si>
  <si>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</si>
  <si>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</si>
  <si>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</si>
  <si>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</si>
  <si>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</si>
  <si>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</si>
  <si>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</si>
  <si>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</si>
  <si>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</si>
  <si>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</si>
  <si>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</si>
  <si>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</si>
  <si>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</si>
  <si>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</si>
  <si>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</si>
  <si>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</si>
  <si>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</si>
  <si>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</si>
  <si>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</si>
  <si>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</si>
  <si>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</si>
  <si>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</si>
  <si>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</si>
  <si>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</si>
  <si>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</si>
  <si>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</si>
  <si>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</si>
  <si>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</si>
  <si>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</si>
  <si>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</si>
  <si>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</si>
  <si>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</si>
  <si>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</si>
  <si>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</si>
  <si>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</si>
  <si>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</si>
  <si>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</si>
  <si>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</si>
  <si>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</si>
  <si>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</si>
  <si>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</si>
  <si>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</si>
  <si>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</si>
  <si>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</si>
  <si>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</si>
  <si>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</si>
  <si>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</si>
  <si>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</si>
  <si>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</si>
  <si>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</si>
  <si>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</si>
  <si>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</si>
  <si>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</si>
  <si>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</si>
  <si>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</si>
  <si>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</si>
  <si>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</si>
  <si>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</si>
  <si>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</si>
  <si>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</si>
  <si>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</si>
  <si>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</si>
  <si>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</si>
  <si>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</si>
  <si>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</si>
  <si>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</si>
  <si>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</si>
  <si>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</si>
  <si>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</si>
  <si>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</si>
  <si>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</si>
  <si>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</si>
  <si>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</si>
  <si>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</si>
  <si>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</si>
  <si>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</si>
  <si>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</si>
  <si>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</si>
  <si>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</si>
  <si>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</si>
  <si>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</si>
  <si>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</si>
  <si>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</si>
  <si>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</si>
  <si>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</si>
  <si>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</si>
  <si>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</si>
  <si>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</si>
  <si>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</si>
  <si>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</si>
  <si>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</si>
  <si>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</si>
  <si>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</si>
  <si>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</si>
  <si>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</si>
  <si>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</si>
  <si>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</si>
  <si>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</si>
  <si>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</si>
  <si>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</si>
  <si>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</si>
  <si>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</si>
  <si>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</si>
  <si>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</si>
  <si>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</si>
  <si>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</si>
  <si>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</si>
  <si>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</si>
  <si>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</si>
  <si>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</si>
  <si>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</si>
  <si>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</si>
  <si>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</si>
  <si>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</si>
  <si>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</si>
  <si>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</si>
  <si>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</si>
  <si>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</si>
  <si>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</si>
  <si>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</si>
  <si>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</si>
  <si>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</si>
  <si>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</si>
  <si>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</si>
  <si>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</si>
  <si>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</si>
  <si>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</si>
  <si>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</si>
  <si>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</si>
  <si>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</si>
  <si>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</si>
  <si>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</si>
  <si>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</si>
  <si>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</si>
  <si>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</si>
  <si>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</si>
  <si>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</si>
  <si>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</si>
  <si>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</si>
  <si>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</si>
  <si>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</si>
  <si>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</si>
  <si>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</si>
  <si>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</si>
  <si>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</si>
  <si>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</si>
  <si>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</si>
  <si>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</si>
  <si>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</si>
  <si>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</si>
  <si>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</si>
  <si>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</si>
  <si>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</si>
  <si>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</si>
  <si>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</si>
  <si>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</si>
  <si>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</si>
  <si>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</si>
  <si>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</si>
  <si>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</si>
  <si>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</si>
  <si>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</si>
  <si>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</si>
  <si>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</si>
  <si>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</si>
  <si>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</si>
  <si>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</si>
  <si>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</si>
  <si>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</si>
  <si>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</si>
  <si>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</si>
  <si>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</si>
  <si>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</si>
  <si>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</si>
  <si>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</si>
  <si>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</si>
  <si>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</si>
  <si>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</si>
  <si>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</si>
  <si>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</si>
  <si>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</si>
  <si>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</si>
  <si>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</si>
  <si>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</si>
  <si>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</si>
  <si>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</si>
  <si>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</si>
  <si>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</si>
  <si>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</si>
  <si>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</si>
  <si>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</si>
  <si>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</si>
  <si>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</si>
  <si>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</si>
  <si>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</si>
  <si>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</si>
  <si>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</si>
  <si>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</si>
  <si>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</si>
  <si>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</si>
  <si>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</si>
  <si>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</si>
  <si>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</si>
  <si>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</si>
  <si>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</si>
  <si>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</si>
  <si>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</si>
  <si>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</si>
  <si>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</si>
  <si>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</si>
  <si>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</si>
  <si>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</si>
  <si>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</si>
  <si>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</si>
  <si>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</si>
  <si>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</si>
  <si>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</si>
  <si>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</si>
  <si>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</si>
  <si>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</si>
  <si>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</si>
  <si>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</si>
  <si>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</si>
  <si>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</si>
  <si>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</si>
  <si>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</si>
  <si>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</si>
  <si>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</si>
  <si>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</si>
  <si>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</si>
  <si>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</si>
  <si>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</si>
  <si>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</si>
  <si>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</si>
  <si>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</si>
  <si>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</si>
  <si>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</si>
  <si>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</si>
  <si>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</si>
  <si>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</si>
  <si>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</si>
  <si>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</si>
  <si>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</si>
  <si>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</si>
  <si>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</si>
  <si>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</si>
  <si>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</si>
  <si>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</si>
  <si>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</si>
  <si>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</si>
  <si>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</si>
  <si>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</si>
  <si>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</si>
  <si>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</si>
  <si>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</si>
  <si>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</si>
  <si>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</si>
  <si>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</si>
  <si>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</si>
  <si>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</si>
  <si>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</si>
  <si>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</si>
  <si>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</si>
  <si>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</si>
  <si>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</si>
  <si>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</si>
  <si>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</si>
  <si>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</si>
  <si>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</si>
  <si>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</si>
  <si>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</si>
  <si>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</si>
  <si>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</si>
  <si>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</si>
  <si>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</si>
  <si>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</si>
  <si>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</si>
  <si>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</si>
  <si>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</si>
  <si>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</si>
  <si>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</si>
  <si>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</si>
  <si>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</si>
  <si>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</si>
  <si>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</si>
  <si>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</si>
  <si>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</si>
  <si>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</si>
  <si>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</si>
  <si>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</si>
  <si>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</si>
  <si>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</si>
  <si>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</si>
  <si>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</si>
  <si>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</si>
  <si>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</si>
  <si>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</si>
  <si>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</si>
  <si>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</si>
  <si>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</si>
  <si>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</si>
  <si>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</si>
  <si>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</si>
  <si>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</si>
  <si>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</si>
  <si>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</si>
  <si>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</si>
  <si>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</si>
  <si>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</si>
  <si>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</si>
  <si>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</si>
  <si>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</si>
  <si>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</si>
  <si>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</si>
  <si>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</si>
  <si>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</si>
  <si>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</si>
  <si>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</si>
  <si>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</si>
  <si>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</si>
  <si>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</si>
  <si>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</si>
  <si>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</si>
  <si>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</si>
  <si>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</si>
  <si>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</si>
  <si>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</si>
  <si>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</si>
  <si>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</si>
  <si>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</si>
  <si>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</si>
  <si>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</si>
  <si>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</si>
  <si>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</si>
  <si>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</si>
  <si>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</si>
  <si>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</si>
  <si>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</si>
  <si>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</si>
  <si>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</si>
  <si>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</si>
  <si>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</si>
  <si>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</si>
  <si>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</si>
  <si>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</si>
  <si>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</si>
  <si>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</si>
  <si>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</si>
  <si>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</si>
  <si>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</si>
  <si>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</si>
  <si>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</si>
  <si>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</si>
  <si>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</si>
  <si>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</si>
  <si>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</si>
  <si>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</si>
  <si>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</si>
  <si>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</si>
  <si>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</si>
  <si>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</si>
  <si>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</si>
  <si>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</si>
  <si>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</si>
  <si>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</si>
  <si>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</si>
  <si>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</si>
  <si>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</si>
  <si>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</si>
  <si>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</si>
  <si>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</si>
  <si>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</si>
  <si>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</si>
  <si>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</si>
  <si>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</si>
  <si>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</si>
  <si>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</si>
  <si>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</si>
  <si>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</si>
  <si>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</si>
  <si>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</si>
  <si>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</si>
  <si>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</si>
  <si>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</si>
  <si>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</si>
  <si>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</si>
  <si>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</si>
  <si>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</si>
  <si>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</si>
  <si>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</si>
  <si>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</si>
  <si>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</si>
  <si>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</si>
  <si>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</si>
  <si>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</si>
  <si>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</si>
  <si>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</si>
  <si>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</si>
  <si>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</si>
  <si>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</si>
  <si>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</si>
  <si>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</si>
  <si>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</si>
  <si>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</si>
  <si>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</si>
  <si>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</si>
  <si>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</si>
  <si>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</si>
  <si>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</si>
  <si>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</si>
  <si>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</si>
  <si>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</si>
  <si>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</si>
  <si>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</si>
  <si>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</si>
  <si>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</si>
  <si>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</si>
  <si>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</si>
  <si>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</si>
  <si>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</si>
  <si>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</si>
  <si>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</si>
  <si>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</si>
  <si>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</si>
  <si>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</si>
  <si>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</si>
  <si>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</si>
  <si>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</si>
  <si>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</si>
  <si>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</si>
  <si>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</si>
  <si>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</si>
  <si>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</si>
  <si>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</si>
  <si>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</si>
  <si>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</si>
  <si>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</si>
  <si>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</si>
  <si>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</si>
  <si>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</si>
  <si>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</si>
  <si>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</si>
  <si>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</si>
  <si>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</si>
  <si>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</si>
  <si>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</si>
  <si>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</si>
  <si>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</si>
  <si>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</si>
  <si>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</si>
  <si>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</si>
  <si>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</si>
  <si>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</si>
  <si>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</si>
  <si>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</si>
  <si>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</si>
  <si>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</si>
  <si>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</si>
  <si>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</si>
  <si>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</si>
  <si>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</si>
  <si>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</si>
  <si>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</si>
  <si>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</si>
  <si>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</si>
  <si>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</si>
  <si>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</si>
  <si>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</si>
  <si>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</si>
  <si>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</si>
  <si>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</si>
  <si>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</si>
  <si>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</si>
  <si>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</si>
  <si>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</si>
  <si>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</si>
  <si>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</si>
  <si>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</si>
  <si>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</si>
  <si>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</si>
  <si>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</si>
  <si>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</si>
  <si>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</si>
  <si>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</si>
  <si>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</si>
  <si>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</si>
  <si>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</si>
  <si>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</si>
  <si>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</si>
  <si>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</si>
  <si>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</si>
  <si>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</si>
  <si>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</si>
  <si>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</si>
  <si>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</si>
  <si>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</si>
  <si>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</si>
  <si>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</si>
  <si>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</si>
  <si>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</si>
  <si>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</si>
  <si>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</si>
  <si>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</si>
  <si>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</si>
  <si>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</si>
  <si>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</si>
  <si>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</si>
  <si>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</si>
  <si>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</si>
  <si>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</si>
  <si>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</si>
  <si>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</si>
  <si>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</si>
  <si>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</si>
  <si>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</si>
  <si>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</si>
  <si>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</si>
  <si>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</si>
  <si>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</si>
  <si>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</si>
  <si>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</si>
  <si>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</si>
  <si>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</si>
  <si>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</si>
  <si>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</si>
  <si>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</si>
  <si>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</si>
  <si>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</si>
  <si>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</si>
  <si>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</si>
  <si>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</si>
  <si>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</si>
  <si>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</si>
  <si>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</si>
  <si>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</si>
  <si>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</si>
  <si>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</si>
  <si>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</si>
  <si>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</si>
  <si>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</si>
  <si>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</si>
  <si>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</si>
  <si>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</si>
  <si>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</si>
  <si>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</si>
  <si>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</si>
  <si>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</si>
  <si>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</si>
  <si>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</si>
  <si>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</si>
  <si>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</si>
  <si>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</si>
  <si>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</si>
  <si>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</si>
  <si>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</si>
  <si>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</si>
  <si>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</si>
  <si>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</si>
  <si>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</si>
  <si>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</si>
  <si>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</si>
  <si>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</si>
  <si>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</si>
  <si>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</si>
  <si>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</si>
  <si>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</si>
  <si>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</si>
  <si>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</si>
  <si>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</si>
  <si>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</si>
  <si>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</si>
  <si>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</si>
  <si>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</si>
  <si>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</si>
  <si>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</si>
  <si>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</si>
  <si>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</si>
  <si>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</si>
  <si>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</si>
  <si>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</si>
  <si>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</si>
  <si>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</si>
  <si>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</si>
  <si>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</si>
  <si>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</si>
  <si>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</si>
  <si>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</si>
  <si>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</si>
  <si>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</si>
  <si>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</si>
  <si>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</si>
  <si>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</si>
  <si>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</si>
  <si>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</si>
  <si>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</si>
  <si>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</si>
  <si>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</si>
  <si>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</si>
  <si>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</si>
  <si>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</si>
  <si>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</si>
  <si>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</si>
  <si>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</si>
  <si>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</si>
  <si>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</si>
  <si>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</si>
  <si>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</si>
  <si>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</si>
  <si>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</si>
  <si>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</si>
  <si>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</si>
  <si>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</si>
  <si>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</si>
  <si>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</si>
  <si>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</si>
  <si>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</si>
  <si>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</si>
  <si>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</si>
  <si>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</si>
  <si>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</si>
  <si>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</si>
  <si>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</si>
  <si>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</si>
  <si>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</si>
  <si>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</si>
  <si>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</si>
  <si>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</si>
  <si>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</si>
  <si>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</si>
  <si>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</si>
  <si>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</si>
  <si>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</si>
  <si>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</si>
  <si>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</si>
  <si>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</si>
  <si>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</si>
  <si>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</si>
  <si>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</si>
  <si>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</si>
  <si>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</si>
  <si>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</si>
  <si>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</si>
  <si>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</si>
  <si>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</si>
  <si>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</si>
  <si>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</si>
  <si>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</si>
  <si>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</si>
  <si>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</si>
  <si>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</si>
  <si>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</si>
  <si>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</si>
  <si>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</si>
  <si>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</si>
  <si>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</si>
  <si>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</si>
  <si>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</si>
  <si>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</si>
  <si>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</si>
  <si>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</si>
  <si>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</si>
  <si>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</si>
  <si>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</si>
  <si>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</si>
  <si>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</si>
  <si>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</si>
  <si>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</si>
  <si>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</si>
  <si>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</si>
  <si>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</si>
  <si>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</si>
  <si>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</si>
  <si>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</si>
  <si>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</si>
  <si>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</si>
  <si>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</si>
  <si>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</si>
  <si>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</si>
  <si>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</si>
  <si>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</si>
  <si>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</si>
  <si>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</si>
  <si>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</si>
  <si>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</si>
  <si>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</si>
  <si>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</si>
  <si>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</si>
  <si>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</si>
  <si>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</si>
  <si>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</si>
  <si>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</si>
  <si>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</si>
  <si>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</si>
  <si>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</si>
  <si>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</si>
  <si>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</si>
  <si>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</si>
  <si>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</si>
  <si>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</si>
  <si>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</si>
  <si>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</si>
  <si>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</si>
  <si>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</si>
  <si>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</si>
  <si>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</si>
  <si>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</si>
  <si>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</si>
  <si>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</si>
  <si>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</si>
  <si>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</si>
  <si>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</si>
  <si>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</si>
  <si>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</si>
  <si>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</si>
  <si>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</si>
  <si>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</si>
  <si>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</si>
  <si>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</si>
  <si>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</si>
  <si>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</si>
  <si>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</si>
  <si>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</si>
  <si>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</si>
  <si>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</si>
  <si>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</si>
  <si>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</si>
  <si>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</si>
  <si>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</si>
  <si>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</si>
  <si>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</si>
  <si>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</si>
  <si>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</si>
  <si>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</si>
  <si>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</si>
  <si>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</si>
  <si>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</si>
  <si>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</si>
  <si>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</si>
  <si>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</si>
  <si>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</si>
  <si>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</si>
  <si>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</si>
  <si>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</si>
  <si>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</si>
  <si>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</si>
  <si>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</si>
  <si>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</si>
  <si>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</si>
  <si>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</si>
  <si>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</si>
  <si>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</si>
  <si>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</si>
  <si>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</si>
  <si>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</si>
  <si>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</si>
  <si>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</si>
  <si>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</si>
  <si>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</si>
  <si>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</si>
  <si>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</si>
  <si>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</si>
  <si>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</si>
  <si>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</si>
  <si>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</si>
  <si>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</si>
  <si>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</si>
  <si>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</si>
  <si>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</si>
  <si>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</si>
  <si>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</si>
  <si>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</si>
  <si>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</si>
  <si>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</si>
  <si>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</si>
  <si>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</si>
  <si>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</si>
  <si>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</si>
  <si>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</si>
  <si>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</si>
  <si>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</si>
  <si>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</si>
  <si>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</si>
  <si>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</si>
  <si>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</si>
  <si>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</si>
  <si>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</si>
  <si>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</si>
  <si>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</si>
  <si>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</si>
  <si>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</si>
  <si>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</si>
  <si>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</si>
  <si>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</si>
  <si>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</si>
  <si>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</si>
  <si>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</si>
  <si>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</si>
  <si>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</si>
  <si>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</si>
  <si>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</si>
  <si>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</si>
  <si>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</si>
  <si>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</si>
  <si>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</si>
  <si>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</si>
  <si>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</si>
  <si>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</si>
  <si>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</si>
  <si>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</si>
  <si>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</si>
  <si>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</si>
  <si>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</si>
  <si>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</si>
  <si>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</si>
  <si>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</si>
  <si>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</si>
  <si>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</si>
  <si>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</si>
  <si>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</si>
  <si>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</si>
  <si>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</si>
  <si>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</si>
  <si>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</si>
  <si>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</si>
  <si>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</si>
  <si>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</si>
  <si>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</si>
  <si>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</si>
  <si>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</si>
  <si>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</si>
  <si>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</si>
  <si>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</si>
  <si>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</si>
  <si>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</si>
  <si>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</si>
  <si>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</si>
  <si>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</si>
  <si>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</si>
  <si>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</si>
  <si>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</si>
  <si>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</si>
  <si>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</si>
  <si>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</si>
  <si>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</si>
  <si>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</si>
  <si>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</si>
  <si>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</si>
  <si>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</si>
  <si>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</si>
  <si>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</si>
  <si>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</si>
  <si>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</si>
  <si>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</si>
  <si>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</si>
  <si>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</si>
  <si>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</si>
  <si>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</si>
  <si>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</si>
  <si>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</si>
  <si>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</si>
  <si>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</si>
  <si>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</si>
  <si>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</si>
  <si>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</si>
  <si>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</si>
  <si>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</si>
  <si>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</si>
  <si>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</si>
  <si>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</si>
  <si>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</si>
  <si>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</si>
  <si>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</si>
  <si>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</si>
  <si>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</si>
  <si>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</si>
  <si>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</si>
  <si>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</si>
  <si>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</si>
  <si>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</si>
  <si>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</si>
  <si>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</si>
  <si>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</si>
  <si>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</si>
  <si>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</si>
  <si>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</si>
  <si>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</si>
  <si>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</si>
  <si>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</si>
  <si>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</si>
  <si>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</si>
  <si>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</si>
  <si>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</si>
  <si>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</si>
  <si>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</si>
  <si>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</si>
  <si>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</si>
  <si>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</si>
  <si>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</si>
  <si>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</si>
  <si>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</si>
  <si>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</si>
  <si>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</si>
  <si>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</si>
  <si>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</si>
  <si>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</si>
  <si>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</si>
  <si>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</si>
  <si>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</si>
  <si>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</si>
  <si>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</si>
  <si>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</si>
  <si>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</si>
  <si>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</si>
  <si>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</si>
  <si>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</si>
  <si>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</si>
  <si>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</si>
  <si>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</si>
  <si>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</si>
  <si>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</si>
  <si>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</si>
  <si>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</si>
  <si>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</si>
  <si>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</si>
  <si>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</si>
  <si>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</si>
  <si>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</si>
  <si>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</si>
  <si>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</si>
  <si>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</si>
  <si>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</si>
  <si>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</si>
  <si>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</si>
  <si>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</si>
  <si>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</si>
  <si>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</si>
  <si>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</si>
  <si>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</si>
  <si>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</si>
  <si>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</si>
  <si>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</si>
  <si>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</si>
  <si>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</si>
  <si>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</si>
  <si>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</si>
  <si>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</si>
  <si>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</si>
  <si>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</si>
  <si>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</si>
  <si>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</si>
  <si>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</si>
  <si>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</si>
  <si>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</si>
  <si>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</si>
  <si>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</si>
  <si>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</si>
  <si>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</si>
  <si>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</si>
  <si>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ИНФРА ХОЛДИНГ АД</t>
  </si>
  <si>
    <t>публично дружество</t>
  </si>
  <si>
    <t>175443402</t>
  </si>
  <si>
    <t>АНТОН ВАСИЛЕВ БОЖКОВ</t>
  </si>
  <si>
    <t>гр. София, бул. Цар Борис III № 126</t>
  </si>
  <si>
    <t>028952421</t>
  </si>
  <si>
    <t>office@infraholding.bg</t>
  </si>
  <si>
    <t>ФИСКОНСУЛТИНГ ООД</t>
  </si>
  <si>
    <t>счетоводно предпирятие</t>
  </si>
  <si>
    <t>АНТОН БОЖКОВ</t>
  </si>
  <si>
    <t>1. ИНФРА БИЛДИНГ ЕООД</t>
  </si>
  <si>
    <t>2. ВИТЕХ СТРОЙ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</si>
</sst>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44639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44639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10069</v>
      </c>
      <c r="D6" s="675">
        <f aca="true" t="shared" si="0" ref="D6:D15">C6-E6</f>
        <v>0</v>
      </c>
      <c r="E6" s="674">
        <f>'1-Баланс'!G95</f>
        <v>10069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9889</v>
      </c>
      <c r="D7" s="675">
        <f t="shared" si="0"/>
        <v>-48474</v>
      </c>
      <c r="E7" s="674">
        <f>'1-Баланс'!G18</f>
        <v>58363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-122</v>
      </c>
      <c r="D8" s="675">
        <f t="shared" si="0"/>
        <v>0</v>
      </c>
      <c r="E8" s="674">
        <f>ABS('2-Отчет за доходите'!C44)-ABS('2-Отчет за доходите'!G44)</f>
        <v>-122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9889</v>
      </c>
      <c r="D11" s="675">
        <f t="shared" si="0"/>
        <v>0</v>
      </c>
      <c r="E11" s="674">
        <f>'4-Отчет за собствения капитал'!L34</f>
        <v>9889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-0.012336940034381636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-0.6777777777777778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-0.012116396861654583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0.5658362989323843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55.922222222222224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55.922222222222224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55.922222222222224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0.005555555555555556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9.931472837421789E-05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0.018202042673677823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0.01787665110735922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0.0004044898371928405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0.025157232704402517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10065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10065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10065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10066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10069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-58424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-58424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-122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-58546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9889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178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180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180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252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277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281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281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281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159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122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159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122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122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122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-58424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-58424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-122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-58546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-58546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10011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10011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-122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9889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9889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9118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9115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111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836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836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10065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10066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9118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9115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111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836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836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10065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10066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79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90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90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180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180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79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90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90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180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180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1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-58424</v>
      </c>
      <c r="H28" s="596">
        <f>SUM(H29:H31)</f>
        <v>-58335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-58424</v>
      </c>
      <c r="H30" s="196">
        <v>-58335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-122</v>
      </c>
      <c r="H33" s="196">
        <v>-89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-58546</v>
      </c>
      <c r="H34" s="598">
        <f>H28+H32+H33</f>
        <v>-58424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9889</v>
      </c>
      <c r="H37" s="600">
        <f>H26+H18+H34</f>
        <v>10011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178</v>
      </c>
      <c r="H69" s="196">
        <v>136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180</v>
      </c>
      <c r="H71" s="598">
        <f>H59+H60+H61+H69+H70</f>
        <v>150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10065</v>
      </c>
      <c r="D79" s="596">
        <f>SUM(D80:D82)</f>
        <v>10157</v>
      </c>
      <c r="E79" s="205" t="s">
        <v>849</v>
      </c>
      <c r="F79" s="99" t="s">
        <v>241</v>
      </c>
      <c r="G79" s="599">
        <f>G71+G73+G75+G77</f>
        <v>180</v>
      </c>
      <c r="H79" s="600">
        <f>H71+H73+H75+H77</f>
        <v>150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10065</v>
      </c>
      <c r="D82" s="196">
        <v>10157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10065</v>
      </c>
      <c r="D85" s="598">
        <f>D84+D83+D79</f>
        <v>10157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10066</v>
      </c>
      <c r="D94" s="602">
        <f>D65+D76+D85+D92+D93</f>
        <v>10158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10069</v>
      </c>
      <c r="D95" s="604">
        <f>D94+D56</f>
        <v>10161</v>
      </c>
      <c r="E95" s="229" t="s">
        <v>942</v>
      </c>
      <c r="F95" s="489" t="s">
        <v>268</v>
      </c>
      <c r="G95" s="603">
        <f>G37+G40+G56+G79</f>
        <v>10069</v>
      </c>
      <c r="H95" s="604">
        <f>H37+H40+H56+H79</f>
        <v>10161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44639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>
        <v>59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60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/>
      <c r="D16" s="317">
        <v>5</v>
      </c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252</v>
      </c>
      <c r="D19" s="317">
        <v>160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277</v>
      </c>
      <c r="D22" s="629">
        <f>SUM(D12:D18)+D19</f>
        <v>284</v>
      </c>
      <c r="E22" s="194" t="s">
        <v>309</v>
      </c>
      <c r="F22" s="237" t="s">
        <v>310</v>
      </c>
      <c r="G22" s="316">
        <v>158</v>
      </c>
      <c r="H22" s="317">
        <v>159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41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158</v>
      </c>
      <c r="H27" s="629">
        <f>SUM(H22:H26)</f>
        <v>200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281</v>
      </c>
      <c r="D31" s="635">
        <f>D29+D22</f>
        <v>288</v>
      </c>
      <c r="E31" s="251" t="s">
        <v>824</v>
      </c>
      <c r="F31" s="266" t="s">
        <v>331</v>
      </c>
      <c r="G31" s="253">
        <f>G16+G18+G27</f>
        <v>159</v>
      </c>
      <c r="H31" s="254">
        <f>H16+H18+H27</f>
        <v>201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122</v>
      </c>
      <c r="H33" s="629">
        <f>IF((D31-H31)&gt;0,D31-H31,0)</f>
        <v>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281</v>
      </c>
      <c r="D36" s="637">
        <f>D31-D34+D35</f>
        <v>288</v>
      </c>
      <c r="E36" s="262" t="s">
        <v>346</v>
      </c>
      <c r="F36" s="256" t="s">
        <v>347</v>
      </c>
      <c r="G36" s="267">
        <f>G35-G34+G31</f>
        <v>159</v>
      </c>
      <c r="H36" s="268">
        <f>H35-H34+H31</f>
        <v>201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122</v>
      </c>
      <c r="H37" s="254">
        <f>IF((D36-H36)&gt;0,D36-H36,0)</f>
        <v>87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v>2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122</v>
      </c>
      <c r="H42" s="244">
        <f>IF(H37&gt;0,IF(D38+H37&lt;0,0,D38+H37),IF(D37-D38&lt;0,D38-D37,0))</f>
        <v>89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122</v>
      </c>
      <c r="H44" s="268">
        <f>IF(D42=0,IF(H42-H43&gt;0,H42-H43+D43,0),IF(D42-D43&lt;0,D43-D42+H43,0))</f>
        <v>89</v>
      </c>
    </row>
    <row r="45" spans="1:8" ht="16.5" thickBot="1">
      <c r="A45" s="270" t="s">
        <v>371</v>
      </c>
      <c r="B45" s="271" t="s">
        <v>372</v>
      </c>
      <c r="C45" s="630">
        <f>C36+C38+C42</f>
        <v>281</v>
      </c>
      <c r="D45" s="631">
        <f>D36+D38+D42</f>
        <v>290</v>
      </c>
      <c r="E45" s="270" t="s">
        <v>373</v>
      </c>
      <c r="F45" s="272" t="s">
        <v>374</v>
      </c>
      <c r="G45" s="630">
        <f>G42+G36</f>
        <v>281</v>
      </c>
      <c r="H45" s="631">
        <f>H42+H36</f>
        <v>290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44639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31">
      <selection activeCell="E46" sqref="E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</v>
      </c>
      <c r="D12" s="196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-35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-111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-1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</v>
      </c>
      <c r="D37" s="196">
        <v>25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</v>
      </c>
      <c r="D43" s="661">
        <f>SUM(D35:D42)</f>
        <v>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44639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4">
      <selection activeCell="K39" sqref="K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-58424</v>
      </c>
      <c r="K13" s="585"/>
      <c r="L13" s="584">
        <f>SUM(C13:K13)</f>
        <v>10011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-58424</v>
      </c>
      <c r="K17" s="653">
        <f t="shared" si="2"/>
        <v>0</v>
      </c>
      <c r="L17" s="584">
        <f t="shared" si="1"/>
        <v>10011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-122</v>
      </c>
      <c r="K18" s="585"/>
      <c r="L18" s="584">
        <f t="shared" si="1"/>
        <v>-122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-58546</v>
      </c>
      <c r="K31" s="653">
        <f t="shared" si="6"/>
        <v>0</v>
      </c>
      <c r="L31" s="584">
        <f t="shared" si="1"/>
        <v>9889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-58546</v>
      </c>
      <c r="K34" s="587">
        <f t="shared" si="7"/>
        <v>0</v>
      </c>
      <c r="L34" s="651">
        <f t="shared" si="1"/>
        <v>9889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44639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44639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52" sqref="L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>
        <v>2</v>
      </c>
      <c r="E30" s="328"/>
      <c r="F30" s="328"/>
      <c r="G30" s="329">
        <f t="shared" si="2"/>
        <v>2</v>
      </c>
      <c r="H30" s="328"/>
      <c r="I30" s="328"/>
      <c r="J30" s="329">
        <f t="shared" si="3"/>
        <v>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44639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ФИСКОНСУЛТИНГ 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SheetLayoutView="70" zoomScalePageLayoutView="0" workbookViewId="0" topLeftCell="A82">
      <selection activeCell="B111" sqref="B111:F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9118</v>
      </c>
      <c r="D26" s="362">
        <f>SUM(D27:D29)</f>
        <v>9118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</v>
      </c>
      <c r="D27" s="368">
        <v>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9115</v>
      </c>
      <c r="D29" s="368">
        <v>9115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111</v>
      </c>
      <c r="D32" s="368">
        <v>111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836</v>
      </c>
      <c r="D40" s="362">
        <f>SUM(D41:D44)</f>
        <v>836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836</v>
      </c>
      <c r="D44" s="368">
        <v>836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10065</v>
      </c>
      <c r="D45" s="438">
        <f>D26+D30+D31+D33+D32+D34+D35+D40</f>
        <v>10065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10066</v>
      </c>
      <c r="D46" s="444">
        <f>D45+D23+D21+D11</f>
        <v>10066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79</v>
      </c>
      <c r="D73" s="137">
        <f>SUM(D74:D76)</f>
        <v>79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79</v>
      </c>
      <c r="D76" s="197">
        <v>79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90</v>
      </c>
      <c r="D87" s="134">
        <f>SUM(D88:D92)+D96</f>
        <v>90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90</v>
      </c>
      <c r="D88" s="197">
        <v>90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180</v>
      </c>
      <c r="D98" s="433">
        <f>D87+D82+D77+D73+D97</f>
        <v>180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180</v>
      </c>
      <c r="D99" s="427">
        <f>D98+D70+D68</f>
        <v>180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44639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31" sqref="M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44639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trichkova</cp:lastModifiedBy>
  <cp:lastPrinted>2021-07-26T12:41:47Z</cp:lastPrinted>
  <dcterms:created xsi:type="dcterms:W3CDTF">2006-09-16T00:00:00Z</dcterms:created>
  <dcterms:modified xsi:type="dcterms:W3CDTF">2022-02-22T15:33:24Z</dcterms:modified>
  <cp:category/>
  <cp:version/>
  <cp:contentType/>
  <cp:contentStatus/>
</cp:coreProperties>
</file>