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<sst xmlns="http://schemas.openxmlformats.org/spreadsheetml/2006/main" count="1073" uniqueCount="884">
  <si>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</si>
  <si>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</si>
  <si>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</si>
  <si>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</si>
  <si>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</si>
  <si>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</si>
  <si>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</si>
  <si>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</si>
  <si>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</si>
  <si>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</si>
  <si>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</si>
  <si>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</si>
  <si>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</si>
  <si>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</si>
  <si>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</si>
  <si>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</si>
  <si>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</si>
  <si>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</si>
  <si>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</si>
  <si>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</si>
  <si>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</si>
  <si>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</si>
  <si>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</si>
  <si>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</si>
  <si>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</si>
  <si>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</si>
  <si>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</si>
  <si>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</si>
  <si>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</si>
  <si>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</si>
  <si>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</si>
  <si>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</si>
  <si>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</si>
  <si>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</si>
  <si>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</si>
  <si>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</si>
  <si>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</si>
  <si>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</si>
  <si>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</si>
  <si>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</si>
  <si>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</si>
  <si>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</si>
  <si>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</si>
  <si>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</si>
  <si>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</si>
  <si>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</si>
  <si>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</si>
  <si>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</si>
  <si>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</si>
  <si>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</si>
  <si>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</si>
  <si>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</si>
  <si>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</si>
  <si>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</si>
  <si>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</si>
  <si>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</si>
  <si>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</si>
  <si>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</si>
  <si>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</si>
  <si>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</si>
  <si>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</si>
  <si>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</si>
  <si>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</si>
  <si>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</si>
  <si>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</si>
  <si>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</si>
  <si>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</si>
  <si>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</si>
  <si>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</si>
  <si>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</si>
  <si>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</si>
  <si>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</si>
  <si>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</si>
  <si>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</si>
  <si>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</si>
  <si>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</si>
  <si>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</si>
  <si>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</si>
  <si>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</si>
  <si>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</si>
  <si>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</si>
  <si>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</si>
  <si>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</si>
  <si>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</si>
  <si>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</si>
  <si>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</si>
  <si>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</si>
  <si>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</si>
  <si>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</si>
  <si>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</si>
  <si>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</si>
  <si>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</si>
  <si>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</si>
  <si>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</si>
  <si>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</si>
  <si>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</si>
  <si>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</si>
  <si>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</si>
  <si>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</si>
  <si>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</si>
  <si>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</si>
  <si>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</si>
  <si>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</si>
  <si>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</si>
  <si>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</si>
  <si>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</si>
  <si>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</si>
  <si>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</si>
  <si>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</si>
  <si>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</si>
  <si>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</si>
  <si>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</si>
  <si>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</si>
  <si>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</si>
  <si>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</si>
  <si>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</si>
  <si>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</si>
  <si>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</si>
  <si>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</si>
  <si>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</si>
  <si>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</si>
  <si>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</si>
  <si>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</si>
  <si>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</si>
  <si>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</si>
  <si>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</si>
  <si>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</si>
  <si>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</si>
  <si>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</si>
  <si>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</si>
  <si>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</si>
  <si>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</si>
  <si>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</si>
  <si>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</si>
  <si>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</si>
  <si>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</si>
  <si>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</si>
  <si>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</si>
  <si>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</si>
  <si>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</si>
  <si>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</si>
  <si>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</si>
  <si>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</si>
  <si>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</si>
  <si>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</si>
  <si>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</si>
  <si>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</si>
  <si>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</si>
  <si>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</si>
  <si>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</si>
  <si>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</si>
  <si>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</si>
  <si>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</si>
  <si>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</si>
  <si>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</si>
  <si>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</si>
  <si>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</si>
  <si>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</si>
  <si>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</si>
  <si>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</si>
  <si>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</si>
  <si>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</si>
  <si>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</si>
  <si>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</si>
  <si>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</si>
  <si>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</si>
  <si>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</si>
  <si>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</si>
  <si>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</si>
  <si>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</si>
  <si>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</si>
  <si>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</si>
  <si>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</si>
  <si>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</si>
  <si>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</si>
  <si>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</si>
  <si>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</si>
  <si>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</si>
  <si>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</si>
  <si>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</si>
  <si>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</si>
  <si>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</si>
  <si>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</si>
  <si>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</si>
  <si>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</si>
  <si>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</si>
  <si>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</si>
  <si>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</si>
  <si>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</si>
  <si>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</si>
  <si>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</si>
  <si>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</si>
  <si>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</si>
  <si>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</si>
  <si>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</si>
  <si>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</si>
  <si>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</si>
  <si>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</si>
  <si>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</si>
  <si>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</si>
  <si>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</si>
  <si>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</si>
  <si>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</si>
  <si>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</si>
  <si>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</si>
  <si>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</si>
  <si>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</si>
  <si>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</si>
  <si>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</si>
  <si>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</si>
  <si>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</si>
  <si>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</si>
  <si>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</si>
  <si>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</si>
  <si>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</si>
  <si>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</si>
  <si>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</si>
  <si>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</si>
  <si>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</si>
  <si>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</si>
  <si>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</si>
  <si>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</si>
  <si>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</si>
  <si>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</si>
  <si>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</si>
  <si>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</si>
  <si>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</si>
  <si>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</si>
  <si>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</si>
  <si>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</si>
  <si>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</si>
  <si>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</si>
  <si>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</si>
  <si>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</si>
  <si>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</si>
  <si>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</si>
  <si>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</si>
  <si>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</si>
  <si>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</si>
  <si>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</si>
  <si>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</si>
  <si>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</si>
  <si>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</si>
  <si>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</si>
  <si>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</si>
  <si>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</si>
  <si>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</si>
  <si>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</si>
  <si>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</si>
  <si>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</si>
  <si>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</si>
  <si>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</si>
  <si>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</si>
  <si>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</si>
  <si>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</si>
  <si>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</si>
  <si>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</si>
  <si>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</si>
  <si>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</si>
  <si>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</si>
  <si>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</si>
  <si>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</si>
  <si>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</si>
  <si>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</si>
  <si>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</si>
  <si>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</si>
  <si>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</si>
  <si>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</si>
  <si>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</si>
  <si>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</si>
  <si>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</si>
  <si>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</si>
  <si>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</si>
  <si>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</si>
  <si>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</si>
  <si>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</si>
  <si>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</si>
  <si>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</si>
  <si>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</si>
  <si>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</si>
  <si>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</si>
  <si>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</si>
  <si>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</si>
  <si>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</si>
  <si>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</si>
  <si>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</si>
  <si>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</si>
  <si>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</si>
  <si>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</si>
  <si>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</si>
  <si>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</si>
  <si>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</si>
  <si>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</si>
  <si>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</si>
  <si>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</si>
  <si>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</si>
  <si>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</si>
  <si>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</si>
  <si>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</si>
  <si>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</si>
  <si>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</si>
  <si>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</si>
  <si>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</si>
  <si>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</si>
  <si>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</si>
  <si>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</si>
  <si>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</si>
  <si>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</si>
  <si>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</si>
  <si>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</si>
  <si>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</si>
  <si>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</si>
  <si>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</si>
  <si>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</si>
  <si>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</si>
  <si>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</si>
  <si>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</si>
  <si>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</si>
  <si>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</si>
  <si>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</si>
  <si>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</si>
  <si>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</si>
  <si>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</si>
  <si>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</si>
  <si>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</si>
  <si>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</si>
  <si>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</si>
  <si>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</si>
  <si>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</si>
  <si>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</si>
  <si>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</si>
  <si>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</si>
  <si>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</si>
  <si>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</si>
  <si>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</si>
  <si>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</si>
  <si>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</si>
  <si>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</si>
  <si>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</si>
  <si>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</si>
  <si>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</si>
  <si>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</si>
  <si>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</si>
  <si>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</si>
  <si>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</si>
  <si>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</si>
  <si>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</si>
  <si>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</si>
  <si>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</si>
  <si>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</si>
  <si>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</si>
  <si>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</si>
  <si>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</si>
  <si>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</si>
  <si>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</si>
  <si>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</si>
  <si>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</si>
  <si>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</si>
  <si>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</si>
  <si>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</si>
  <si>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</si>
  <si>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</si>
  <si>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</si>
  <si>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</si>
  <si>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</si>
  <si>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</si>
  <si>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</si>
  <si>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</si>
  <si>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</si>
  <si>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</si>
  <si>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</si>
  <si>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</si>
  <si>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</si>
  <si>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</si>
  <si>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</si>
  <si>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</si>
  <si>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</si>
  <si>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</si>
  <si>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</si>
  <si>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</si>
  <si>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</si>
  <si>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</si>
  <si>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</si>
  <si>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</si>
  <si>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</si>
  <si>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</si>
  <si>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</si>
  <si>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</si>
  <si>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</si>
  <si>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</si>
  <si>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</si>
  <si>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</si>
  <si>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</si>
  <si>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</si>
  <si>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</si>
  <si>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</si>
  <si>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</si>
  <si>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</si>
  <si>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</si>
  <si>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</si>
  <si>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</si>
  <si>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</si>
  <si>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</si>
  <si>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</si>
  <si>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</si>
  <si>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</si>
  <si>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</si>
  <si>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</si>
  <si>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</si>
  <si>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</si>
  <si>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</si>
  <si>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</si>
  <si>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</si>
  <si>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</si>
  <si>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</si>
  <si>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</si>
  <si>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</si>
  <si>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</si>
  <si>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</si>
  <si>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</si>
  <si>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</si>
  <si>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</si>
  <si>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</si>
  <si>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</si>
  <si>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</si>
  <si>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</si>
  <si>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</si>
  <si>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</si>
  <si>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</si>
  <si>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</si>
  <si>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</si>
  <si>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</si>
  <si>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</si>
  <si>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</si>
  <si>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</si>
  <si>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</si>
  <si>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</si>
  <si>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</si>
  <si>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</si>
  <si>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</si>
  <si>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</si>
  <si>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</si>
  <si>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</si>
  <si>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</si>
  <si>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</si>
  <si>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</si>
  <si>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</si>
  <si>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</si>
  <si>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</si>
  <si>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</si>
  <si>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</si>
  <si>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</si>
  <si>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</si>
  <si>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</si>
  <si>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</si>
  <si>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</si>
  <si>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</si>
  <si>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</si>
  <si>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</si>
  <si>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</si>
  <si>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</si>
  <si>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</si>
  <si>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</si>
  <si>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</si>
  <si>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</si>
  <si>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</si>
  <si>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</si>
  <si>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</si>
  <si>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</si>
  <si>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</si>
  <si>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</si>
  <si>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</si>
  <si>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</si>
  <si>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</si>
  <si>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</si>
  <si>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</si>
  <si>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</si>
  <si>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</si>
  <si>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</si>
  <si>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</si>
  <si>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</si>
  <si>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</si>
  <si>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</si>
  <si>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</si>
  <si>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</si>
  <si>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</si>
  <si>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</si>
  <si>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</si>
  <si>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</si>
  <si>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</si>
  <si>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</si>
  <si>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</si>
  <si>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</si>
  <si>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</si>
  <si>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</si>
  <si>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</si>
  <si>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</si>
  <si>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</si>
  <si>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</si>
  <si>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</si>
  <si>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</si>
  <si>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</si>
  <si>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</si>
  <si>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</si>
  <si>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</si>
  <si>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</si>
  <si>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</si>
  <si>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</si>
  <si>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</si>
  <si>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</si>
  <si>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</si>
  <si>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</si>
  <si>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</si>
  <si>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</si>
  <si>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</si>
  <si>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</si>
  <si>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</si>
  <si>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</si>
  <si>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</si>
  <si>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</si>
  <si>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</si>
  <si>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</si>
  <si>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</si>
  <si>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</si>
  <si>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</si>
  <si>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</si>
  <si>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</si>
  <si>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</si>
  <si>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</si>
  <si>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</si>
  <si>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</si>
  <si>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</si>
  <si>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</si>
  <si>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</si>
  <si>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</si>
  <si>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</si>
  <si>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</si>
  <si>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</si>
  <si>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</si>
  <si>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</si>
  <si>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</si>
  <si>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</si>
  <si>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</si>
  <si>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</si>
  <si>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</si>
  <si>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</si>
  <si>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</si>
  <si>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</si>
  <si>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</si>
  <si>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</si>
  <si>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</si>
  <si>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</si>
  <si>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</si>
  <si>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</si>
  <si>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</si>
  <si>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</si>
  <si>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</si>
  <si>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</si>
  <si>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</si>
  <si>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</si>
  <si>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</si>
  <si>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</si>
  <si>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</si>
  <si>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</si>
  <si>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</si>
  <si>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</si>
  <si>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</si>
  <si>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</si>
  <si>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</si>
  <si>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</si>
  <si>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</si>
  <si>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</si>
  <si>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</si>
  <si>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</si>
  <si>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</si>
  <si>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</si>
  <si>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</si>
  <si>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</si>
  <si>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</si>
  <si>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</si>
  <si>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</si>
  <si>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</si>
  <si>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</si>
  <si>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</si>
  <si>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</si>
  <si>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</si>
  <si>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</si>
  <si>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</si>
  <si>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</si>
  <si>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</si>
  <si>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</si>
  <si>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</si>
  <si>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</si>
  <si>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</si>
  <si>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</si>
  <si>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</si>
  <si>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</si>
  <si>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</si>
  <si>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</si>
  <si>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</si>
  <si>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</si>
  <si>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</si>
  <si>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</si>
  <si>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</si>
  <si>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</si>
  <si>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</si>
  <si>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</si>
  <si>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</si>
  <si>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</si>
  <si>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</si>
  <si>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</si>
  <si>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</si>
  <si>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</si>
  <si>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</si>
  <si>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</si>
  <si>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</si>
  <si>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</si>
  <si>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</si>
  <si>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</si>
  <si>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</si>
  <si>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</si>
  <si>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</si>
  <si>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</si>
  <si>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</si>
  <si>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</si>
  <si>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</si>
  <si>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</si>
  <si>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</si>
  <si>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</si>
  <si>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</si>
  <si>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</si>
  <si>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</si>
  <si>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</si>
  <si>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</si>
  <si>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</si>
  <si>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</si>
  <si>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</si>
  <si>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</si>
  <si>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</si>
  <si>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</si>
  <si>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</si>
  <si>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</si>
  <si>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</si>
  <si>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</si>
  <si>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</si>
  <si>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</si>
  <si>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</si>
  <si>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</si>
  <si>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</si>
  <si>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</si>
  <si>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</si>
  <si>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</si>
  <si>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</si>
  <si>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</si>
  <si>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</si>
  <si>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</si>
  <si>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</si>
  <si>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</si>
  <si>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</si>
  <si>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</si>
  <si>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</si>
  <si>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</si>
  <si>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</si>
  <si>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</si>
  <si>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</si>
  <si>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</si>
  <si>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</si>
  <si>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</si>
  <si>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</si>
  <si>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</si>
  <si>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</si>
  <si>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</si>
  <si>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</si>
  <si>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</si>
  <si>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</si>
  <si>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</si>
  <si>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</si>
  <si>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</si>
  <si>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</si>
  <si>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</si>
  <si>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</si>
  <si>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</si>
  <si>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</si>
  <si>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</si>
  <si>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</si>
  <si>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</si>
  <si>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</si>
  <si>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</si>
  <si>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</si>
  <si>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</si>
  <si>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</si>
  <si>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</si>
  <si>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</si>
  <si>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</si>
  <si>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</si>
  <si>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</si>
  <si>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</si>
  <si>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</si>
  <si>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</si>
  <si>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</si>
  <si>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</si>
  <si>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</si>
  <si>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</si>
  <si>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</si>
  <si>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</si>
  <si>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</si>
  <si>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</si>
  <si>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</si>
  <si>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</si>
  <si>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</si>
  <si>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</si>
  <si>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</si>
  <si>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</si>
  <si>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</si>
  <si>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</si>
  <si>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</si>
  <si>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</si>
  <si>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</si>
  <si>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</si>
  <si>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</si>
  <si>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</si>
  <si>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</si>
  <si>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</si>
  <si>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</si>
  <si>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</si>
  <si>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</si>
  <si>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</si>
  <si>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</si>
  <si>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</si>
  <si>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</si>
  <si>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</si>
  <si>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</si>
  <si>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</si>
  <si>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</si>
  <si>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</si>
  <si>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</si>
  <si>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</si>
  <si>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</si>
  <si>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</si>
  <si>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</si>
  <si>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</si>
  <si>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</si>
  <si>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</si>
  <si>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</si>
  <si>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</si>
  <si>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</si>
  <si>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</si>
  <si>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</si>
  <si>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</si>
  <si>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</si>
  <si>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</si>
  <si>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</si>
  <si>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</si>
  <si>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</si>
  <si>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</si>
  <si>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</si>
  <si>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</si>
  <si>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</si>
  <si>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</si>
  <si>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</si>
  <si>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</si>
  <si>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</si>
  <si>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</si>
  <si>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</si>
  <si>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</si>
  <si>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</si>
  <si>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</si>
  <si>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</si>
  <si>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</si>
  <si>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</si>
  <si>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</si>
  <si>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</si>
  <si>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</si>
  <si>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</si>
  <si>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</si>
  <si>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</si>
  <si>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</si>
  <si>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</si>
  <si>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</si>
  <si>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</si>
  <si>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</si>
  <si>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</si>
  <si>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</si>
  <si>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</si>
  <si>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</si>
  <si>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</si>
  <si>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</si>
  <si>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</si>
  <si>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</si>
  <si>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</si>
  <si>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</si>
  <si>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</si>
  <si>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</si>
  <si>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</si>
  <si>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</si>
  <si>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</si>
  <si>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</si>
  <si>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</si>
  <si>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</si>
  <si>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</si>
  <si>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</si>
  <si>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</si>
  <si>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</si>
  <si>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</si>
  <si>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</si>
  <si>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</si>
  <si>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</si>
  <si>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</si>
  <si>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</si>
  <si>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</si>
  <si>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</si>
  <si>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</si>
  <si>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</si>
  <si>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</si>
  <si>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</si>
  <si>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</si>
  <si>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</si>
  <si>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</si>
  <si>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</si>
  <si>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</si>
  <si>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</si>
  <si>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</si>
  <si>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</si>
  <si>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</si>
  <si>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</si>
  <si>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</si>
  <si>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</si>
  <si>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</si>
  <si>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</si>
  <si>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</si>
  <si>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</si>
  <si>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</si>
  <si>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</si>
  <si>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</si>
  <si>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</si>
  <si>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</si>
  <si>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</si>
  <si>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</si>
  <si>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</si>
  <si>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</si>
  <si>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</si>
  <si>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</si>
  <si>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</si>
  <si>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</si>
  <si>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</si>
  <si>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</si>
  <si>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</si>
  <si>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</si>
  <si>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</si>
  <si>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</si>
  <si>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</si>
  <si>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</si>
  <si>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</si>
  <si>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</si>
  <si>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</si>
  <si>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</si>
  <si>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</si>
  <si>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</si>
  <si>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</si>
  <si>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</si>
  <si>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</si>
  <si>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</si>
  <si>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</si>
  <si>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</si>
  <si>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</si>
  <si>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</si>
  <si>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</si>
  <si>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</si>
  <si>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</si>
  <si>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</si>
  <si>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</si>
  <si>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</si>
  <si>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</si>
  <si>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</si>
  <si>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</si>
  <si>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</si>
  <si>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</si>
  <si>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</si>
  <si>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на съставяне:17.03.2015 г.</t>
  </si>
  <si>
    <t xml:space="preserve">Дата на съставяне17.03.2015г.                                     </t>
  </si>
  <si>
    <t>Дата  на съставяне:17.03.2015г.</t>
  </si>
  <si>
    <t>Дата на съставяне:17.03.2015г</t>
  </si>
  <si>
    <t>Дата на съставяне:17.03.2015</t>
  </si>
  <si>
    <r>
      <t xml:space="preserve">Дата на съставяне: </t>
    </r>
    <r>
      <rPr>
        <sz val="10"/>
        <rFont val="Times New Roman"/>
        <family val="1"/>
      </rPr>
      <t>17.03.2015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</si>
</sst>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1">
      <selection activeCell="L75" sqref="L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42004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656</v>
      </c>
      <c r="D11" s="151">
        <v>657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10376</v>
      </c>
      <c r="D12" s="151">
        <v>10477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26632</v>
      </c>
      <c r="D13" s="151">
        <v>26893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497</v>
      </c>
      <c r="D14" s="151">
        <v>471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53</v>
      </c>
      <c r="D15" s="151">
        <v>56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7</v>
      </c>
      <c r="D16" s="151">
        <v>10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1998</v>
      </c>
      <c r="D17" s="151">
        <v>1669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5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40224</v>
      </c>
      <c r="D19" s="155">
        <f>SUM(D11:D18)</f>
        <v>40233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4677</v>
      </c>
      <c r="H21" s="156">
        <f>SUM(H22:H24)</f>
        <v>4670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4677</v>
      </c>
      <c r="H22" s="152">
        <v>4670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35407</v>
      </c>
      <c r="H25" s="154">
        <f>H19+H20+H21</f>
        <v>35400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>
        <v>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7</v>
      </c>
      <c r="H31" s="152">
        <v>5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7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42916</v>
      </c>
      <c r="H36" s="154">
        <f>H25+H17+H33</f>
        <v>42909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7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7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3024</v>
      </c>
      <c r="H53" s="152">
        <v>3060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40225</v>
      </c>
      <c r="D55" s="155">
        <f>D19+D20+D21+D27+D32+D45+D51+D53+D54</f>
        <v>40240</v>
      </c>
      <c r="E55" s="237" t="s">
        <v>173</v>
      </c>
      <c r="F55" s="261" t="s">
        <v>174</v>
      </c>
      <c r="G55" s="154">
        <f>G49+G51+G52+G53+G54</f>
        <v>3024</v>
      </c>
      <c r="H55" s="154">
        <f>H49+H51+H52+H53+H54</f>
        <v>3060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1390</v>
      </c>
      <c r="D58" s="151">
        <v>1408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2600</v>
      </c>
      <c r="D59" s="151">
        <v>2597</v>
      </c>
      <c r="E59" s="251" t="s">
        <v>182</v>
      </c>
      <c r="F59" s="242" t="s">
        <v>183</v>
      </c>
      <c r="G59" s="152">
        <v>2775</v>
      </c>
      <c r="H59" s="152">
        <v>2775</v>
      </c>
      <c r="M59" s="157"/>
    </row>
    <row r="60" spans="1:8" ht="15">
      <c r="A60" s="235" t="s">
        <v>184</v>
      </c>
      <c r="B60" s="241" t="s">
        <v>185</v>
      </c>
      <c r="C60" s="151">
        <v>938</v>
      </c>
      <c r="D60" s="151">
        <v>926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3132</v>
      </c>
      <c r="D61" s="151">
        <v>2712</v>
      </c>
      <c r="E61" s="243" t="s">
        <v>190</v>
      </c>
      <c r="F61" s="272" t="s">
        <v>191</v>
      </c>
      <c r="G61" s="154">
        <f>SUM(G62:G68)</f>
        <v>664</v>
      </c>
      <c r="H61" s="154">
        <f>SUM(H62:H68)</f>
        <v>938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388</v>
      </c>
      <c r="H62" s="152">
        <v>553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8060</v>
      </c>
      <c r="D64" s="155">
        <f>SUM(D58:D63)</f>
        <v>7643</v>
      </c>
      <c r="E64" s="237" t="s">
        <v>201</v>
      </c>
      <c r="F64" s="242" t="s">
        <v>202</v>
      </c>
      <c r="G64" s="152">
        <v>45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95</v>
      </c>
      <c r="H65" s="152">
        <v>80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105</v>
      </c>
      <c r="H66" s="152">
        <v>89</v>
      </c>
    </row>
    <row r="67" spans="1:8" ht="15">
      <c r="A67" s="235" t="s">
        <v>208</v>
      </c>
      <c r="B67" s="241" t="s">
        <v>209</v>
      </c>
      <c r="C67" s="151">
        <v>108</v>
      </c>
      <c r="D67" s="151">
        <v>396</v>
      </c>
      <c r="E67" s="237" t="s">
        <v>210</v>
      </c>
      <c r="F67" s="242" t="s">
        <v>211</v>
      </c>
      <c r="G67" s="152">
        <v>19</v>
      </c>
      <c r="H67" s="152">
        <v>18</v>
      </c>
    </row>
    <row r="68" spans="1:8" ht="15">
      <c r="A68" s="235" t="s">
        <v>212</v>
      </c>
      <c r="B68" s="241" t="s">
        <v>213</v>
      </c>
      <c r="C68" s="151">
        <v>349</v>
      </c>
      <c r="D68" s="151">
        <v>331</v>
      </c>
      <c r="E68" s="237" t="s">
        <v>214</v>
      </c>
      <c r="F68" s="242" t="s">
        <v>215</v>
      </c>
      <c r="G68" s="152">
        <v>12</v>
      </c>
      <c r="H68" s="152">
        <v>6</v>
      </c>
    </row>
    <row r="69" spans="1:8" ht="15">
      <c r="A69" s="235" t="s">
        <v>216</v>
      </c>
      <c r="B69" s="241" t="s">
        <v>217</v>
      </c>
      <c r="C69" s="151">
        <v>379</v>
      </c>
      <c r="D69" s="151">
        <v>447</v>
      </c>
      <c r="E69" s="251" t="s">
        <v>79</v>
      </c>
      <c r="F69" s="242" t="s">
        <v>218</v>
      </c>
      <c r="G69" s="152">
        <v>24</v>
      </c>
      <c r="H69" s="152">
        <v>17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3463</v>
      </c>
      <c r="H71" s="161">
        <f>H59+H60+H61+H69+H70</f>
        <v>3730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9</v>
      </c>
      <c r="D72" s="151">
        <v>23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131</v>
      </c>
      <c r="D74" s="151">
        <v>134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976</v>
      </c>
      <c r="D75" s="155">
        <f>SUM(D67:D74)</f>
        <v>1331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23</v>
      </c>
      <c r="H76" s="152">
        <v>37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3486</v>
      </c>
      <c r="H79" s="162">
        <f>H71+H74+H75+H76</f>
        <v>3767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28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118</v>
      </c>
      <c r="D88" s="151">
        <v>494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146</v>
      </c>
      <c r="D91" s="155">
        <f>SUM(D87:D90)</f>
        <v>522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19</v>
      </c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9201</v>
      </c>
      <c r="D93" s="155">
        <f>D64+D75+D84+D91+D92</f>
        <v>9496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49426</v>
      </c>
      <c r="D94" s="164">
        <f>D93+D55</f>
        <v>49736</v>
      </c>
      <c r="E94" s="449" t="s">
        <v>271</v>
      </c>
      <c r="F94" s="289" t="s">
        <v>272</v>
      </c>
      <c r="G94" s="165">
        <f>G36+G39+G55+G79</f>
        <v>49426</v>
      </c>
      <c r="H94" s="165">
        <f>H36+H39+H55+H79</f>
        <v>49736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22">
      <selection activeCell="C40" sqref="C4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42004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2446</v>
      </c>
      <c r="D9" s="46">
        <v>2304</v>
      </c>
      <c r="E9" s="298" t="s">
        <v>286</v>
      </c>
      <c r="F9" s="549" t="s">
        <v>287</v>
      </c>
      <c r="G9" s="550">
        <v>3191</v>
      </c>
      <c r="H9" s="550">
        <v>2688</v>
      </c>
    </row>
    <row r="10" spans="1:8" ht="12">
      <c r="A10" s="298" t="s">
        <v>288</v>
      </c>
      <c r="B10" s="299" t="s">
        <v>289</v>
      </c>
      <c r="C10" s="46">
        <v>361</v>
      </c>
      <c r="D10" s="46">
        <v>280</v>
      </c>
      <c r="E10" s="298" t="s">
        <v>290</v>
      </c>
      <c r="F10" s="549" t="s">
        <v>291</v>
      </c>
      <c r="G10" s="550">
        <v>9171</v>
      </c>
      <c r="H10" s="550">
        <v>4518</v>
      </c>
    </row>
    <row r="11" spans="1:8" ht="12">
      <c r="A11" s="298" t="s">
        <v>292</v>
      </c>
      <c r="B11" s="299" t="s">
        <v>293</v>
      </c>
      <c r="C11" s="46">
        <v>397</v>
      </c>
      <c r="D11" s="46">
        <v>399</v>
      </c>
      <c r="E11" s="300" t="s">
        <v>294</v>
      </c>
      <c r="F11" s="549" t="s">
        <v>295</v>
      </c>
      <c r="G11" s="550">
        <v>85</v>
      </c>
      <c r="H11" s="550">
        <v>51</v>
      </c>
    </row>
    <row r="12" spans="1:8" ht="12">
      <c r="A12" s="298" t="s">
        <v>296</v>
      </c>
      <c r="B12" s="299" t="s">
        <v>297</v>
      </c>
      <c r="C12" s="46">
        <v>821</v>
      </c>
      <c r="D12" s="46">
        <v>752</v>
      </c>
      <c r="E12" s="300" t="s">
        <v>79</v>
      </c>
      <c r="F12" s="549" t="s">
        <v>298</v>
      </c>
      <c r="G12" s="550">
        <v>17</v>
      </c>
      <c r="H12" s="550">
        <v>541</v>
      </c>
    </row>
    <row r="13" spans="1:18" ht="12">
      <c r="A13" s="298" t="s">
        <v>299</v>
      </c>
      <c r="B13" s="299" t="s">
        <v>300</v>
      </c>
      <c r="C13" s="46">
        <v>148</v>
      </c>
      <c r="D13" s="46">
        <v>139</v>
      </c>
      <c r="E13" s="301" t="s">
        <v>52</v>
      </c>
      <c r="F13" s="551" t="s">
        <v>301</v>
      </c>
      <c r="G13" s="548">
        <f>SUM(G9:G12)</f>
        <v>12464</v>
      </c>
      <c r="H13" s="548">
        <f>SUM(H9:H12)</f>
        <v>7798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9115</v>
      </c>
      <c r="D14" s="46">
        <v>4626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-800</v>
      </c>
      <c r="D15" s="47">
        <v>-878</v>
      </c>
      <c r="E15" s="296" t="s">
        <v>306</v>
      </c>
      <c r="F15" s="554" t="s">
        <v>307</v>
      </c>
      <c r="G15" s="550">
        <v>135</v>
      </c>
      <c r="H15" s="550">
        <v>19</v>
      </c>
    </row>
    <row r="16" spans="1:8" ht="12">
      <c r="A16" s="298" t="s">
        <v>308</v>
      </c>
      <c r="B16" s="299" t="s">
        <v>309</v>
      </c>
      <c r="C16" s="47">
        <v>44</v>
      </c>
      <c r="D16" s="47">
        <v>36</v>
      </c>
      <c r="E16" s="298" t="s">
        <v>310</v>
      </c>
      <c r="F16" s="552" t="s">
        <v>311</v>
      </c>
      <c r="G16" s="555">
        <v>135</v>
      </c>
      <c r="H16" s="555">
        <v>19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12532</v>
      </c>
      <c r="D19" s="49">
        <f>SUM(D9:D15)+D16</f>
        <v>7658</v>
      </c>
      <c r="E19" s="304" t="s">
        <v>318</v>
      </c>
      <c r="F19" s="552" t="s">
        <v>319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139</v>
      </c>
      <c r="H21" s="550"/>
    </row>
    <row r="22" spans="1:8" ht="24">
      <c r="A22" s="304" t="s">
        <v>325</v>
      </c>
      <c r="B22" s="305" t="s">
        <v>326</v>
      </c>
      <c r="C22" s="46">
        <v>154</v>
      </c>
      <c r="D22" s="46">
        <v>125</v>
      </c>
      <c r="E22" s="304" t="s">
        <v>327</v>
      </c>
      <c r="F22" s="552" t="s">
        <v>328</v>
      </c>
      <c r="G22" s="550"/>
      <c r="H22" s="550">
        <v>3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8</v>
      </c>
      <c r="D24" s="46">
        <v>4</v>
      </c>
      <c r="E24" s="301" t="s">
        <v>104</v>
      </c>
      <c r="F24" s="554" t="s">
        <v>335</v>
      </c>
      <c r="G24" s="548">
        <f>SUM(G19:G23)</f>
        <v>140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37</v>
      </c>
      <c r="D25" s="46">
        <v>28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199</v>
      </c>
      <c r="D26" s="49">
        <f>SUM(D22:D25)</f>
        <v>157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12731</v>
      </c>
      <c r="D28" s="50">
        <f>D26+D19</f>
        <v>7815</v>
      </c>
      <c r="E28" s="127" t="s">
        <v>340</v>
      </c>
      <c r="F28" s="554" t="s">
        <v>341</v>
      </c>
      <c r="G28" s="548">
        <f>G13+G15+G24</f>
        <v>12739</v>
      </c>
      <c r="H28" s="548">
        <f>H13+H15+H24</f>
        <v>7821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8</v>
      </c>
      <c r="D30" s="50">
        <f>IF((H28-D28)&gt;0,H28-D28,0)</f>
        <v>6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12731</v>
      </c>
      <c r="D33" s="49">
        <f>D28-D31+D32</f>
        <v>7815</v>
      </c>
      <c r="E33" s="127" t="s">
        <v>356</v>
      </c>
      <c r="F33" s="554" t="s">
        <v>357</v>
      </c>
      <c r="G33" s="53">
        <f>G32-G31+G28</f>
        <v>12739</v>
      </c>
      <c r="H33" s="53">
        <f>H32-H31+H28</f>
        <v>7821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8</v>
      </c>
      <c r="D34" s="50">
        <f>IF((H33-D33)&gt;0,H33-D33,0)</f>
        <v>6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37</v>
      </c>
      <c r="D36" s="46">
        <v>36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-36</v>
      </c>
      <c r="D37" s="430">
        <v>-35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</v>
      </c>
      <c r="D39" s="460">
        <f>+IF((H33-D33-D35)&gt;0,H33-D33-D35,0)</f>
        <v>5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7</v>
      </c>
      <c r="D41" s="52">
        <f>IF(H39=0,IF(D39-D40&gt;0,D39-D40+H40,0),IF(H39-H40&lt;0,H40-H39+D39,0))</f>
        <v>5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12739</v>
      </c>
      <c r="D42" s="53">
        <f>D33+D35+D39</f>
        <v>7821</v>
      </c>
      <c r="E42" s="128" t="s">
        <v>383</v>
      </c>
      <c r="F42" s="129" t="s">
        <v>384</v>
      </c>
      <c r="G42" s="53">
        <f>G39+G33</f>
        <v>12739</v>
      </c>
      <c r="H42" s="53">
        <f>H39+H33</f>
        <v>7821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>
        <v>42080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22">
      <selection activeCell="C59" sqref="C5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42004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15132</v>
      </c>
      <c r="D10" s="54">
        <v>8705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-14518</v>
      </c>
      <c r="D11" s="54">
        <v>-8572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-771</v>
      </c>
      <c r="D13" s="54">
        <v>-702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64</v>
      </c>
      <c r="D14" s="54">
        <v>196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-36</v>
      </c>
      <c r="D15" s="54">
        <v>-33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-192</v>
      </c>
      <c r="D19" s="54">
        <v>-182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-324</v>
      </c>
      <c r="D20" s="55">
        <f>SUM(D10:D19)</f>
        <v>-588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7515</v>
      </c>
      <c r="D36" s="54">
        <v>4526</v>
      </c>
      <c r="E36" s="130"/>
      <c r="F36" s="130"/>
    </row>
    <row r="37" spans="1:6" ht="12">
      <c r="A37" s="332" t="s">
        <v>443</v>
      </c>
      <c r="B37" s="333" t="s">
        <v>444</v>
      </c>
      <c r="C37" s="54">
        <v>-7516</v>
      </c>
      <c r="D37" s="54">
        <v>-3505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-153</v>
      </c>
      <c r="D39" s="54">
        <v>-124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>
        <v>102</v>
      </c>
      <c r="D41" s="54">
        <v>56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-52</v>
      </c>
      <c r="D42" s="55">
        <f>SUM(D34:D41)</f>
        <v>953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-376</v>
      </c>
      <c r="D43" s="55">
        <f>D42+D32+D20</f>
        <v>365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522</v>
      </c>
      <c r="D44" s="132">
        <v>157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146</v>
      </c>
      <c r="D45" s="55">
        <f>D44+D43</f>
        <v>522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146</v>
      </c>
      <c r="D46" s="56">
        <v>522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42004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4670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7</v>
      </c>
      <c r="J16" s="345">
        <f>+'справка №1-БАЛАНС'!G32</f>
        <v>0</v>
      </c>
      <c r="K16" s="60"/>
      <c r="L16" s="344">
        <f t="shared" si="1"/>
        <v>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>
        <v>7</v>
      </c>
      <c r="G28" s="60"/>
      <c r="H28" s="60"/>
      <c r="I28" s="60">
        <v>-7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4677</v>
      </c>
      <c r="G29" s="59">
        <f t="shared" si="6"/>
        <v>0</v>
      </c>
      <c r="H29" s="59">
        <f t="shared" si="6"/>
        <v>0</v>
      </c>
      <c r="I29" s="59">
        <f t="shared" si="6"/>
        <v>7</v>
      </c>
      <c r="J29" s="59">
        <f t="shared" si="6"/>
        <v>0</v>
      </c>
      <c r="K29" s="59">
        <f t="shared" si="6"/>
        <v>0</v>
      </c>
      <c r="L29" s="344">
        <f t="shared" si="1"/>
        <v>42916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4677</v>
      </c>
      <c r="G32" s="59">
        <f t="shared" si="7"/>
        <v>0</v>
      </c>
      <c r="H32" s="59">
        <f t="shared" si="7"/>
        <v>0</v>
      </c>
      <c r="I32" s="59">
        <f t="shared" si="7"/>
        <v>7</v>
      </c>
      <c r="J32" s="59">
        <f t="shared" si="7"/>
        <v>0</v>
      </c>
      <c r="K32" s="59">
        <f t="shared" si="7"/>
        <v>0</v>
      </c>
      <c r="L32" s="344">
        <f t="shared" si="1"/>
        <v>42916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0">
      <selection activeCell="H44" sqref="H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42004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0</v>
      </c>
      <c r="M9" s="65"/>
      <c r="N9" s="74">
        <f>K9+L9-M9</f>
        <v>33</v>
      </c>
      <c r="O9" s="65"/>
      <c r="P9" s="65"/>
      <c r="Q9" s="74">
        <f aca="true" t="shared" si="0" ref="Q9:Q15">N9+O9-P9</f>
        <v>33</v>
      </c>
      <c r="R9" s="74">
        <f aca="true" t="shared" si="1" ref="R9:R15">J9-Q9</f>
        <v>656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1183</v>
      </c>
      <c r="L10" s="65">
        <v>101</v>
      </c>
      <c r="M10" s="65"/>
      <c r="N10" s="74">
        <f aca="true" t="shared" si="4" ref="N10:N39">K10+L10-M10</f>
        <v>1284</v>
      </c>
      <c r="O10" s="65"/>
      <c r="P10" s="65"/>
      <c r="Q10" s="74">
        <f t="shared" si="0"/>
        <v>1284</v>
      </c>
      <c r="R10" s="74">
        <f t="shared" si="1"/>
        <v>10376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30484</v>
      </c>
      <c r="E11" s="189">
        <v>3</v>
      </c>
      <c r="F11" s="189">
        <v>0</v>
      </c>
      <c r="G11" s="74">
        <f t="shared" si="2"/>
        <v>30487</v>
      </c>
      <c r="H11" s="65"/>
      <c r="I11" s="65"/>
      <c r="J11" s="74">
        <f t="shared" si="3"/>
        <v>30487</v>
      </c>
      <c r="K11" s="65">
        <v>3591</v>
      </c>
      <c r="L11" s="65">
        <v>264</v>
      </c>
      <c r="M11" s="65"/>
      <c r="N11" s="74">
        <f t="shared" si="4"/>
        <v>3855</v>
      </c>
      <c r="O11" s="65"/>
      <c r="P11" s="65"/>
      <c r="Q11" s="74">
        <f t="shared" si="0"/>
        <v>3855</v>
      </c>
      <c r="R11" s="74">
        <f t="shared" si="1"/>
        <v>26632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980</v>
      </c>
      <c r="E12" s="189">
        <v>49</v>
      </c>
      <c r="F12" s="189">
        <v>0</v>
      </c>
      <c r="G12" s="74">
        <f t="shared" si="2"/>
        <v>1029</v>
      </c>
      <c r="H12" s="65"/>
      <c r="I12" s="65"/>
      <c r="J12" s="74">
        <f t="shared" si="3"/>
        <v>1029</v>
      </c>
      <c r="K12" s="65">
        <v>509</v>
      </c>
      <c r="L12" s="65">
        <v>23</v>
      </c>
      <c r="M12" s="65"/>
      <c r="N12" s="74">
        <f t="shared" si="4"/>
        <v>532</v>
      </c>
      <c r="O12" s="65"/>
      <c r="P12" s="65"/>
      <c r="Q12" s="74">
        <f t="shared" si="0"/>
        <v>532</v>
      </c>
      <c r="R12" s="74">
        <f t="shared" si="1"/>
        <v>497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201</v>
      </c>
      <c r="E13" s="189">
        <v>0</v>
      </c>
      <c r="F13" s="189">
        <v>0</v>
      </c>
      <c r="G13" s="74">
        <f t="shared" si="2"/>
        <v>201</v>
      </c>
      <c r="H13" s="65"/>
      <c r="I13" s="65"/>
      <c r="J13" s="74">
        <f t="shared" si="3"/>
        <v>201</v>
      </c>
      <c r="K13" s="65">
        <v>145</v>
      </c>
      <c r="L13" s="65">
        <v>3</v>
      </c>
      <c r="M13" s="65"/>
      <c r="N13" s="74">
        <f t="shared" si="4"/>
        <v>148</v>
      </c>
      <c r="O13" s="65"/>
      <c r="P13" s="65"/>
      <c r="Q13" s="74">
        <f t="shared" si="0"/>
        <v>148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73</v>
      </c>
      <c r="E14" s="189">
        <v>1</v>
      </c>
      <c r="F14" s="189">
        <v>0</v>
      </c>
      <c r="G14" s="74">
        <f t="shared" si="2"/>
        <v>74</v>
      </c>
      <c r="H14" s="65"/>
      <c r="I14" s="65"/>
      <c r="J14" s="74">
        <f t="shared" si="3"/>
        <v>74</v>
      </c>
      <c r="K14" s="65">
        <v>62</v>
      </c>
      <c r="L14" s="65">
        <v>5</v>
      </c>
      <c r="M14" s="65"/>
      <c r="N14" s="74">
        <f t="shared" si="4"/>
        <v>67</v>
      </c>
      <c r="O14" s="65"/>
      <c r="P14" s="65"/>
      <c r="Q14" s="74">
        <f t="shared" si="0"/>
        <v>67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1669</v>
      </c>
      <c r="E15" s="457">
        <v>337</v>
      </c>
      <c r="F15" s="457">
        <v>8</v>
      </c>
      <c r="G15" s="74">
        <f t="shared" si="2"/>
        <v>1998</v>
      </c>
      <c r="H15" s="458"/>
      <c r="I15" s="458"/>
      <c r="J15" s="74">
        <f t="shared" si="3"/>
        <v>1998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1998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5</v>
      </c>
      <c r="E16" s="189">
        <v>0</v>
      </c>
      <c r="F16" s="189">
        <v>0</v>
      </c>
      <c r="G16" s="74">
        <f t="shared" si="2"/>
        <v>5</v>
      </c>
      <c r="H16" s="65"/>
      <c r="I16" s="65"/>
      <c r="J16" s="74">
        <f t="shared" si="3"/>
        <v>5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45761</v>
      </c>
      <c r="E17" s="194">
        <f>SUM(E9:E16)</f>
        <v>390</v>
      </c>
      <c r="F17" s="194">
        <f>SUM(F9:F16)</f>
        <v>8</v>
      </c>
      <c r="G17" s="74">
        <f t="shared" si="2"/>
        <v>46143</v>
      </c>
      <c r="H17" s="75">
        <f>SUM(H9:H16)</f>
        <v>0</v>
      </c>
      <c r="I17" s="75">
        <f>SUM(I9:I16)</f>
        <v>0</v>
      </c>
      <c r="J17" s="74">
        <f t="shared" si="3"/>
        <v>46143</v>
      </c>
      <c r="K17" s="75">
        <f>SUM(K9:K16)</f>
        <v>5523</v>
      </c>
      <c r="L17" s="75">
        <f>SUM(L9:L16)</f>
        <v>396</v>
      </c>
      <c r="M17" s="75">
        <f>SUM(M9:M16)</f>
        <v>0</v>
      </c>
      <c r="N17" s="74">
        <f t="shared" si="4"/>
        <v>5919</v>
      </c>
      <c r="O17" s="75">
        <f>SUM(O9:O16)</f>
        <v>0</v>
      </c>
      <c r="P17" s="75">
        <f>SUM(P9:P16)</f>
        <v>0</v>
      </c>
      <c r="Q17" s="74">
        <f t="shared" si="5"/>
        <v>5919</v>
      </c>
      <c r="R17" s="74">
        <f t="shared" si="6"/>
        <v>40224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6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7</v>
      </c>
      <c r="E31" s="189"/>
      <c r="F31" s="189">
        <v>6</v>
      </c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6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45777</v>
      </c>
      <c r="E40" s="438">
        <f>E17+E18+E19+E25+E38+E39</f>
        <v>390</v>
      </c>
      <c r="F40" s="438">
        <f aca="true" t="shared" si="13" ref="F40:R40">F17+F18+F19+F25+F38+F39</f>
        <v>14</v>
      </c>
      <c r="G40" s="438">
        <f t="shared" si="13"/>
        <v>46153</v>
      </c>
      <c r="H40" s="438">
        <f t="shared" si="13"/>
        <v>0</v>
      </c>
      <c r="I40" s="438">
        <f t="shared" si="13"/>
        <v>0</v>
      </c>
      <c r="J40" s="438">
        <f t="shared" si="13"/>
        <v>46153</v>
      </c>
      <c r="K40" s="438">
        <f t="shared" si="13"/>
        <v>5532</v>
      </c>
      <c r="L40" s="438">
        <f t="shared" si="13"/>
        <v>396</v>
      </c>
      <c r="M40" s="438">
        <f t="shared" si="13"/>
        <v>0</v>
      </c>
      <c r="N40" s="438">
        <f t="shared" si="13"/>
        <v>5928</v>
      </c>
      <c r="O40" s="438">
        <f t="shared" si="13"/>
        <v>0</v>
      </c>
      <c r="P40" s="438">
        <f t="shared" si="13"/>
        <v>0</v>
      </c>
      <c r="Q40" s="438">
        <f t="shared" si="13"/>
        <v>5928</v>
      </c>
      <c r="R40" s="438">
        <f t="shared" si="13"/>
        <v>40225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107" sqref="D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42004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108</v>
      </c>
      <c r="D24" s="119">
        <f>SUM(D25:D27)</f>
        <v>108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108</v>
      </c>
      <c r="D26" s="108">
        <v>108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349</v>
      </c>
      <c r="D28" s="108">
        <v>349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379</v>
      </c>
      <c r="D29" s="108">
        <v>379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7</v>
      </c>
      <c r="D35" s="108">
        <v>7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/>
      <c r="D37" s="108"/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131</v>
      </c>
      <c r="D38" s="105">
        <f>SUM(D39:D42)</f>
        <v>131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131</v>
      </c>
      <c r="D42" s="108">
        <v>131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976</v>
      </c>
      <c r="D43" s="104">
        <f>D24+D28+D29+D31+D30+D32+D33+D38</f>
        <v>976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976</v>
      </c>
      <c r="D44" s="103">
        <f>D43+D21+D19+D9</f>
        <v>976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3024</v>
      </c>
      <c r="D68" s="108"/>
      <c r="E68" s="119">
        <f t="shared" si="1"/>
        <v>3024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388</v>
      </c>
      <c r="D71" s="105">
        <f>SUM(D72:D74)</f>
        <v>388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388</v>
      </c>
      <c r="D72" s="108">
        <v>388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2775</v>
      </c>
      <c r="D75" s="103">
        <f>D76+D78</f>
        <v>2775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2775</v>
      </c>
      <c r="D76" s="108">
        <v>2775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276</v>
      </c>
      <c r="D85" s="104">
        <f>SUM(D86:D90)+D94</f>
        <v>276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45</v>
      </c>
      <c r="D87" s="108">
        <v>45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95</v>
      </c>
      <c r="D88" s="108">
        <v>95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105</v>
      </c>
      <c r="D89" s="108">
        <v>105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24</v>
      </c>
      <c r="D95" s="108">
        <v>24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3463</v>
      </c>
      <c r="D96" s="104">
        <f>D85+D80+D75+D71+D95</f>
        <v>3463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6487</v>
      </c>
      <c r="D97" s="104">
        <f>D96+D68+D66</f>
        <v>3463</v>
      </c>
      <c r="E97" s="104">
        <f>E96+E68+E66</f>
        <v>3024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881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">
      <selection activeCell="L12" sqref="L12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42004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94">
      <selection activeCell="F156" sqref="F156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42004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Dell</cp:lastModifiedBy>
  <cp:lastPrinted>2015-03-19T06:55:29Z</cp:lastPrinted>
  <dcterms:created xsi:type="dcterms:W3CDTF">2000-06-29T12:02:40Z</dcterms:created>
  <dcterms:modified xsi:type="dcterms:W3CDTF">2015-03-30T12:21:30Z</dcterms:modified>
  <cp:category/>
  <cp:version/>
  <cp:contentType/>
  <cp:contentStatus/>
</cp:coreProperties>
</file>