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<sst xmlns="http://schemas.openxmlformats.org/spreadsheetml/2006/main" count="4318" uniqueCount="1000">
  <si>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</si>
  <si>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</si>
  <si>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</si>
  <si>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</si>
  <si>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</si>
  <si>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</si>
  <si>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</si>
  <si>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</si>
  <si>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</si>
  <si>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</si>
  <si>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</si>
  <si>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</si>
  <si>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</si>
  <si>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</si>
  <si>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</si>
  <si>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</si>
  <si>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</si>
  <si>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</si>
  <si>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</si>
  <si>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</si>
  <si>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</si>
  <si>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</si>
  <si>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</si>
  <si>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</si>
  <si>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</si>
  <si>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</si>
  <si>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</si>
  <si>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</si>
  <si>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</si>
  <si>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</si>
  <si>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</si>
  <si>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</si>
  <si>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</si>
  <si>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</si>
  <si>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</si>
  <si>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</si>
  <si>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</si>
  <si>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</si>
  <si>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</si>
  <si>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</si>
  <si>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</si>
  <si>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</si>
  <si>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</si>
  <si>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</si>
  <si>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</si>
  <si>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</si>
  <si>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</si>
  <si>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</si>
  <si>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</si>
  <si>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</si>
  <si>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</si>
  <si>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</si>
  <si>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</si>
  <si>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</si>
  <si>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</si>
  <si>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</si>
  <si>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</si>
  <si>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</si>
  <si>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</si>
  <si>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</si>
  <si>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</si>
  <si>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</si>
  <si>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</si>
  <si>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</si>
  <si>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</si>
  <si>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</si>
  <si>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</si>
  <si>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</si>
  <si>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</si>
  <si>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</si>
  <si>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</si>
  <si>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</si>
  <si>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</si>
  <si>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</si>
  <si>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</si>
  <si>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</si>
  <si>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</si>
  <si>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</si>
  <si>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</si>
  <si>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</si>
  <si>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</si>
  <si>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</si>
  <si>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</si>
  <si>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</si>
  <si>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</si>
  <si>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</si>
  <si>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</si>
  <si>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</si>
  <si>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</si>
  <si>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</si>
  <si>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</si>
  <si>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</si>
  <si>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</si>
  <si>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</si>
  <si>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</si>
  <si>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</si>
  <si>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</si>
  <si>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</si>
  <si>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</si>
  <si>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</si>
  <si>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</si>
  <si>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</si>
  <si>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</si>
  <si>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</si>
  <si>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</si>
  <si>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</si>
  <si>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</si>
  <si>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</si>
  <si>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</si>
  <si>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</si>
  <si>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</si>
  <si>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</si>
  <si>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</si>
  <si>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</si>
  <si>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</si>
  <si>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</si>
  <si>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</si>
  <si>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</si>
  <si>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</si>
  <si>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</si>
  <si>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</si>
  <si>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</si>
  <si>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</si>
  <si>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</si>
  <si>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</si>
  <si>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</si>
  <si>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</si>
  <si>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</si>
  <si>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</si>
  <si>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</si>
  <si>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</si>
  <si>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</si>
  <si>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</si>
  <si>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</si>
  <si>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</si>
  <si>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</si>
  <si>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</si>
  <si>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</si>
  <si>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</si>
  <si>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</si>
  <si>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</si>
  <si>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</si>
  <si>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</si>
  <si>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</si>
  <si>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</si>
  <si>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</si>
  <si>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</si>
  <si>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</si>
  <si>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</si>
  <si>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</si>
  <si>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</si>
  <si>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</si>
  <si>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</si>
  <si>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</si>
  <si>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</si>
  <si>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</si>
  <si>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</si>
  <si>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</si>
  <si>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</si>
  <si>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</si>
  <si>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</si>
  <si>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</si>
  <si>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</si>
  <si>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</si>
  <si>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</si>
  <si>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</si>
  <si>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</si>
  <si>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</si>
  <si>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</si>
  <si>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</si>
  <si>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</si>
  <si>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</si>
  <si>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</si>
  <si>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</si>
  <si>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</si>
  <si>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</si>
  <si>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</si>
  <si>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</si>
  <si>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</si>
  <si>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</si>
  <si>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</si>
  <si>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</si>
  <si>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</si>
  <si>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</si>
  <si>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</si>
  <si>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</si>
  <si>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</si>
  <si>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</si>
  <si>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</si>
  <si>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</si>
  <si>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</si>
  <si>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</si>
  <si>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</si>
  <si>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</si>
  <si>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</si>
  <si>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</si>
  <si>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</si>
  <si>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</si>
  <si>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</si>
  <si>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</si>
  <si>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</si>
  <si>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</si>
  <si>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</si>
  <si>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</si>
  <si>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</si>
  <si>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</si>
  <si>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</si>
  <si>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</si>
  <si>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</si>
  <si>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</si>
  <si>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</si>
  <si>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</si>
  <si>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</si>
  <si>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</si>
  <si>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</si>
  <si>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</si>
  <si>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</si>
  <si>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</si>
  <si>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</si>
  <si>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</si>
  <si>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</si>
  <si>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</si>
  <si>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</si>
  <si>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</si>
  <si>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</si>
  <si>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</si>
  <si>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</si>
  <si>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</si>
  <si>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</si>
  <si>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</si>
  <si>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</si>
  <si>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</si>
  <si>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</si>
  <si>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</si>
  <si>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</si>
  <si>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</si>
  <si>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</si>
  <si>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</si>
  <si>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</si>
  <si>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</si>
  <si>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</si>
  <si>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</si>
  <si>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</si>
  <si>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</si>
  <si>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</si>
  <si>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</si>
  <si>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</si>
  <si>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</si>
  <si>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</si>
  <si>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</si>
  <si>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</si>
  <si>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</si>
  <si>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</si>
  <si>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</si>
  <si>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</si>
  <si>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</si>
  <si>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</si>
  <si>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</si>
  <si>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</si>
  <si>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</si>
  <si>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</si>
  <si>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</si>
  <si>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</si>
  <si>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</si>
  <si>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</si>
  <si>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</si>
  <si>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</si>
  <si>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</si>
  <si>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</si>
  <si>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</si>
  <si>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</si>
  <si>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</si>
  <si>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</si>
  <si>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</si>
  <si>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</si>
  <si>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</si>
  <si>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</si>
  <si>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</si>
  <si>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</si>
  <si>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</si>
  <si>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</si>
  <si>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</si>
  <si>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</si>
  <si>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</si>
  <si>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</si>
  <si>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</si>
  <si>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</si>
  <si>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</si>
  <si>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</si>
  <si>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</si>
  <si>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</si>
  <si>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</si>
  <si>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</si>
  <si>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</si>
  <si>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</si>
  <si>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</si>
  <si>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</si>
  <si>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</si>
  <si>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</si>
  <si>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</si>
  <si>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</si>
  <si>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</si>
  <si>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</si>
  <si>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</si>
  <si>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</si>
  <si>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</si>
  <si>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</si>
  <si>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</si>
  <si>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</si>
  <si>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</si>
  <si>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</si>
  <si>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</si>
  <si>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</si>
  <si>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</si>
  <si>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</si>
  <si>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</si>
  <si>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</si>
  <si>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</si>
  <si>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</si>
  <si>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</si>
  <si>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</si>
  <si>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</si>
  <si>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</si>
  <si>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</si>
  <si>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</si>
  <si>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</si>
  <si>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</si>
  <si>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</si>
  <si>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</si>
  <si>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</si>
  <si>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</si>
  <si>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</si>
  <si>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</si>
  <si>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</si>
  <si>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</si>
  <si>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</si>
  <si>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</si>
  <si>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</si>
  <si>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</si>
  <si>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</si>
  <si>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</si>
  <si>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</si>
  <si>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</si>
  <si>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</si>
  <si>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</si>
  <si>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</si>
  <si>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</si>
  <si>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</si>
  <si>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</si>
  <si>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</si>
  <si>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</si>
  <si>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</si>
  <si>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</si>
  <si>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</si>
  <si>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</si>
  <si>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</si>
  <si>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</si>
  <si>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</si>
  <si>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</si>
  <si>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</si>
  <si>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</si>
  <si>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</si>
  <si>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</si>
  <si>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</si>
  <si>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</si>
  <si>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</si>
  <si>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</si>
  <si>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</si>
  <si>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</si>
  <si>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</si>
  <si>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</si>
  <si>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</si>
  <si>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</si>
  <si>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</si>
  <si>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</si>
  <si>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</si>
  <si>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</si>
  <si>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</si>
  <si>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</si>
  <si>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</si>
  <si>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</si>
  <si>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</si>
  <si>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</si>
  <si>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</si>
  <si>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</si>
  <si>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</si>
  <si>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</si>
  <si>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</si>
  <si>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</si>
  <si>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</si>
  <si>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</si>
  <si>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</si>
  <si>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</si>
  <si>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</si>
  <si>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</si>
  <si>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</si>
  <si>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</si>
  <si>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</si>
  <si>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</si>
  <si>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</si>
  <si>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</si>
  <si>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</si>
  <si>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</si>
  <si>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</si>
  <si>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</si>
  <si>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</si>
  <si>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</si>
  <si>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</si>
  <si>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</si>
  <si>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</si>
  <si>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</si>
  <si>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</si>
  <si>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</si>
  <si>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</si>
  <si>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</si>
  <si>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</si>
  <si>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</si>
  <si>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</si>
  <si>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</si>
  <si>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</si>
  <si>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</si>
  <si>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</si>
  <si>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</si>
  <si>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</si>
  <si>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</si>
  <si>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</si>
  <si>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</si>
  <si>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</si>
  <si>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</si>
  <si>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</si>
  <si>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</si>
  <si>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</si>
  <si>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</si>
  <si>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</si>
  <si>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</si>
  <si>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</si>
  <si>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</si>
  <si>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</si>
  <si>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</si>
  <si>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</si>
  <si>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</si>
  <si>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</si>
  <si>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</si>
  <si>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</si>
  <si>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</si>
  <si>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</si>
  <si>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</si>
  <si>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</si>
  <si>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</si>
  <si>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</si>
  <si>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</si>
  <si>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</si>
  <si>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</si>
  <si>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</si>
  <si>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</si>
  <si>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</si>
  <si>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</si>
  <si>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</si>
  <si>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</si>
  <si>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</si>
  <si>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</si>
  <si>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</si>
  <si>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</si>
  <si>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</si>
  <si>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</si>
  <si>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</si>
  <si>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</si>
  <si>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</si>
  <si>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</si>
  <si>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</si>
  <si>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</si>
  <si>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</si>
  <si>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</si>
  <si>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</si>
  <si>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</si>
  <si>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</si>
  <si>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</si>
  <si>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</si>
  <si>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</si>
  <si>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</si>
  <si>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</si>
  <si>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</si>
  <si>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</si>
  <si>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</si>
  <si>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</si>
  <si>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</si>
  <si>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</si>
  <si>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</si>
  <si>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</si>
  <si>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</si>
  <si>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</si>
  <si>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</si>
  <si>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</si>
  <si>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</si>
  <si>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</si>
  <si>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</si>
  <si>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</si>
  <si>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</si>
  <si>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</si>
  <si>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</si>
  <si>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</si>
  <si>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</si>
  <si>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</si>
  <si>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</si>
  <si>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</si>
  <si>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</si>
  <si>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</si>
  <si>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</si>
  <si>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</si>
  <si>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</si>
  <si>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</si>
  <si>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</si>
  <si>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</si>
  <si>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</si>
  <si>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</si>
  <si>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</si>
  <si>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</si>
  <si>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</si>
  <si>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</si>
  <si>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</si>
  <si>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</si>
  <si>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</si>
  <si>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</si>
  <si>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</si>
  <si>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</si>
  <si>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</si>
  <si>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</si>
  <si>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</si>
  <si>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</si>
  <si>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</si>
  <si>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</si>
  <si>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</si>
  <si>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</si>
  <si>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</si>
  <si>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</si>
  <si>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</si>
  <si>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</si>
  <si>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</si>
  <si>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</si>
  <si>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</si>
  <si>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</si>
  <si>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</si>
  <si>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</si>
  <si>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</si>
  <si>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</si>
  <si>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</si>
  <si>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</si>
  <si>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</si>
  <si>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</si>
  <si>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</si>
  <si>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</si>
  <si>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</si>
  <si>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</si>
  <si>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</si>
  <si>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</si>
  <si>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</si>
  <si>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</si>
  <si>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</si>
  <si>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</si>
  <si>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</si>
  <si>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</si>
  <si>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</si>
  <si>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</si>
  <si>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</si>
  <si>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</si>
  <si>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</si>
  <si>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</si>
  <si>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</si>
  <si>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</si>
  <si>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</si>
  <si>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</si>
  <si>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</si>
  <si>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</si>
  <si>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</si>
  <si>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</si>
  <si>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</si>
  <si>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</si>
  <si>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</si>
  <si>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</si>
  <si>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</si>
  <si>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</si>
  <si>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</si>
  <si>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</si>
  <si>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</si>
  <si>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</si>
  <si>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</si>
  <si>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</si>
  <si>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</si>
  <si>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</si>
  <si>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</si>
  <si>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</si>
  <si>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</si>
  <si>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</si>
  <si>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</si>
  <si>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</si>
  <si>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</si>
  <si>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</si>
  <si>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</si>
  <si>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</si>
  <si>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</si>
  <si>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</si>
  <si>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</si>
  <si>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</si>
  <si>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</si>
  <si>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</si>
  <si>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</si>
  <si>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</si>
  <si>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</si>
  <si>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</si>
  <si>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</si>
  <si>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</si>
  <si>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</si>
  <si>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</si>
  <si>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</si>
  <si>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</si>
  <si>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</si>
  <si>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</si>
  <si>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</si>
  <si>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</si>
  <si>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</si>
  <si>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</si>
  <si>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</si>
  <si>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</si>
  <si>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</si>
  <si>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</si>
  <si>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</si>
  <si>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</si>
  <si>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</si>
  <si>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</si>
  <si>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</si>
  <si>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</si>
  <si>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</si>
  <si>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</si>
  <si>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</si>
  <si>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</si>
  <si>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</si>
  <si>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</si>
  <si>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</si>
  <si>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</si>
  <si>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</si>
  <si>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</si>
  <si>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</si>
  <si>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</si>
  <si>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</si>
  <si>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</si>
  <si>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</si>
  <si>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</si>
  <si>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</si>
  <si>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</si>
  <si>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</si>
  <si>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</si>
  <si>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</si>
  <si>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</si>
  <si>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</si>
  <si>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</si>
  <si>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</si>
  <si>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</si>
  <si>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</si>
  <si>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</si>
  <si>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</si>
  <si>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</si>
  <si>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</si>
  <si>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</si>
  <si>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</si>
  <si>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</si>
  <si>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</si>
  <si>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</si>
  <si>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</si>
  <si>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</si>
  <si>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</si>
  <si>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</si>
  <si>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</si>
  <si>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</si>
  <si>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</si>
  <si>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</si>
  <si>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</si>
  <si>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</si>
  <si>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</si>
  <si>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</si>
  <si>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</si>
  <si>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</si>
  <si>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</si>
  <si>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</si>
  <si>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</si>
  <si>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</si>
  <si>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</si>
  <si>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</si>
  <si>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</si>
  <si>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</si>
  <si>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</si>
  <si>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</si>
  <si>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</si>
  <si>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</si>
  <si>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</si>
  <si>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</si>
  <si>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</si>
  <si>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</si>
  <si>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</si>
  <si>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</si>
  <si>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</si>
  <si>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</si>
  <si>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</si>
  <si>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</si>
  <si>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</si>
  <si>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</si>
  <si>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</si>
  <si>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</si>
  <si>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</si>
  <si>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</si>
  <si>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</si>
  <si>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</si>
  <si>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</si>
  <si>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</si>
  <si>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</si>
  <si>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</si>
  <si>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</si>
  <si>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</si>
  <si>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</si>
  <si>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</si>
  <si>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</si>
  <si>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</si>
  <si>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</si>
  <si>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</si>
  <si>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</si>
  <si>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</si>
  <si>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</si>
  <si>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</si>
  <si>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</si>
  <si>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</si>
  <si>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</si>
  <si>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</si>
  <si>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</si>
  <si>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</si>
  <si>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</si>
  <si>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</si>
  <si>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</si>
  <si>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</si>
  <si>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</si>
  <si>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</si>
  <si>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</si>
  <si>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</si>
  <si>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</si>
  <si>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</si>
  <si>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</si>
  <si>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</si>
  <si>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</si>
  <si>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</si>
  <si>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</si>
  <si>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</si>
  <si>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</si>
  <si>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</si>
  <si>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</si>
  <si>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</si>
  <si>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</si>
  <si>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</si>
  <si>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</si>
  <si>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</si>
  <si>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</si>
  <si>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</si>
  <si>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</si>
  <si>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</si>
  <si>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</si>
  <si>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</si>
  <si>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</si>
  <si>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</si>
  <si>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</si>
  <si>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</si>
  <si>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</si>
  <si>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</si>
  <si>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</si>
  <si>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</si>
  <si>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</si>
  <si>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</si>
  <si>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</si>
  <si>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</si>
  <si>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</si>
  <si>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</si>
  <si>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</si>
  <si>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</si>
  <si>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</si>
  <si>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</si>
  <si>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</si>
  <si>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</si>
  <si>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</si>
  <si>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</si>
  <si>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</si>
  <si>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</si>
  <si>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</si>
  <si>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</si>
  <si>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</si>
  <si>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</si>
  <si>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</si>
  <si>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</si>
  <si>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</si>
  <si>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</si>
  <si>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</si>
  <si>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</si>
  <si>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</si>
  <si>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</si>
  <si>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</si>
  <si>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</si>
  <si>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</si>
  <si>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</si>
  <si>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</si>
  <si>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</si>
  <si>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</si>
  <si>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</si>
  <si>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</si>
  <si>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</si>
  <si>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</si>
  <si>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</si>
  <si>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</si>
  <si>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</si>
  <si>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</si>
  <si>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</si>
  <si>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</si>
  <si>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</si>
  <si>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</si>
  <si>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</si>
  <si>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</si>
  <si>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</si>
  <si>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</si>
  <si>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</si>
  <si>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</si>
  <si>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</si>
  <si>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</si>
  <si>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</si>
  <si>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</si>
  <si>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</si>
  <si>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</si>
  <si>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</si>
  <si>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</si>
  <si>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</si>
  <si>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</si>
  <si>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</si>
  <si>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</si>
  <si>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</si>
  <si>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</si>
  <si>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</si>
  <si>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</si>
  <si>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</si>
  <si>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</si>
  <si>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</si>
  <si>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</si>
  <si>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</si>
  <si>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</si>
  <si>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</si>
  <si>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</si>
  <si>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</si>
  <si>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</si>
  <si>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</si>
  <si>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</si>
  <si>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</si>
  <si>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</si>
  <si>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</si>
  <si>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</si>
  <si>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</si>
  <si>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</si>
  <si>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</si>
  <si>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</si>
  <si>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</si>
  <si>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</si>
  <si>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</si>
  <si>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</si>
  <si>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</si>
  <si>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</si>
  <si>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</si>
  <si>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</si>
  <si>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</si>
  <si>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</si>
  <si>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</si>
  <si>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</si>
  <si>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</si>
  <si>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</si>
  <si>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</si>
  <si>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</si>
  <si>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</si>
  <si>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</si>
  <si>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</si>
  <si>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</si>
  <si>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</si>
  <si>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</si>
  <si>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</si>
  <si>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</si>
  <si>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</si>
  <si>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</si>
  <si>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</si>
  <si>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</si>
  <si>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</si>
  <si>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</si>
  <si>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</si>
  <si>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</si>
  <si>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</si>
  <si>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</si>
  <si>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</si>
  <si>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</si>
  <si>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</si>
  <si>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</si>
  <si>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</si>
  <si>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</si>
  <si>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</si>
  <si>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</si>
  <si>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</si>
  <si>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</si>
  <si>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</si>
  <si>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</si>
  <si>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</si>
  <si>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</si>
  <si>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</si>
  <si>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</si>
  <si>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</si>
  <si>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</si>
  <si>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</si>
  <si>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</si>
  <si>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</si>
  <si>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</si>
  <si>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</si>
  <si>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</si>
  <si>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</si>
  <si>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</si>
  <si>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</si>
  <si>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</si>
  <si>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</si>
  <si>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</si>
  <si>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</si>
  <si>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</si>
  <si>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</si>
  <si>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</si>
  <si>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</si>
  <si>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</si>
  <si>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</si>
  <si>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</si>
  <si>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</si>
  <si>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</si>
  <si>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</si>
  <si>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</si>
  <si>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</si>
  <si>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</si>
  <si>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</si>
  <si>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</si>
  <si>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</si>
  <si>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</si>
  <si>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</si>
  <si>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</si>
  <si>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</si>
  <si>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</si>
  <si>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</si>
  <si>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</si>
  <si>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</si>
  <si>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</si>
  <si>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</si>
  <si>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</si>
  <si>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</si>
  <si>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</si>
  <si>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</si>
  <si>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</si>
  <si>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</si>
  <si>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</si>
  <si>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</si>
  <si>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</si>
  <si>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</si>
  <si>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</si>
  <si>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</si>
  <si>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</si>
  <si>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</si>
  <si>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</si>
  <si>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</si>
  <si>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</si>
  <si>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</si>
  <si>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</si>
  <si>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</si>
  <si>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</si>
  <si>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</si>
  <si>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</si>
  <si>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</si>
  <si>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</si>
  <si>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</si>
  <si>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</si>
  <si>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</si>
  <si>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</si>
  <si>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</si>
  <si>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</si>
  <si>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</si>
  <si>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</si>
  <si>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</si>
  <si>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</si>
  <si>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</si>
  <si>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</si>
  <si>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</si>
  <si>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</si>
  <si>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</si>
  <si>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</si>
  <si>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</si>
  <si>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</si>
  <si>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</si>
  <si>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01.01.2018</t>
  </si>
  <si>
    <t>tania.kirilova@aroma.bg</t>
  </si>
  <si>
    <t>ТАНЯ КИРИЛОВА</t>
  </si>
  <si>
    <t>30.06.2018</t>
  </si>
  <si>
    <t>25.07.2018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</si>
</sst>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30.06.2018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25.07.2018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КИРИЛОВА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995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до 30.06.2018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1093</v>
      </c>
      <c r="D6" s="675">
        <f aca="true" t="shared" si="0" ref="D6:D15">C6-E6</f>
        <v>0</v>
      </c>
      <c r="E6" s="674">
        <f>'1-Баланс'!G95</f>
        <v>1093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1005</v>
      </c>
      <c r="D7" s="675">
        <f t="shared" si="0"/>
        <v>355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</v>
      </c>
      <c r="D8" s="675">
        <f t="shared" si="0"/>
        <v>0</v>
      </c>
      <c r="E8" s="674">
        <f>ABS('2-Отчет за доходите'!C44)-ABS('2-Отчет за доходите'!G44)</f>
        <v>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319</v>
      </c>
      <c r="D9" s="675">
        <f t="shared" si="0"/>
        <v>0</v>
      </c>
      <c r="E9" s="674">
        <f>'3-Отчет за паричния поток'!C45</f>
        <v>319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1005</v>
      </c>
      <c r="D11" s="675">
        <f t="shared" si="0"/>
        <v>0</v>
      </c>
      <c r="E11" s="674">
        <f>'4-Отчет за собствения капитал'!L34</f>
        <v>1005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0.007960199004975124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0.09090909090909091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0.007319304666056725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1.4705882352941178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1.3068181818181819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0.056818181818181816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0.011363636363636364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0.011363636363636364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0.02297794117647059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0.022872827081427266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0.08756218905472636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0.08051235132662397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0.007960199004975124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30.06.2018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30.06.2018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30.06.2018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30.06.2018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30.06.2018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30.06.2018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30.06.2018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30.06.2018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30.06.2018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30.06.2018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978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30.06.2018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30.06.2018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30.06.2018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30.06.2018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30.06.2018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30.06.2018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30.06.2018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30.06.2018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30.06.2018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30.06.2018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30.06.2018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30.06.2018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30.06.2018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30.06.2018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30.06.2018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30.06.2018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30.06.2018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30.06.2018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30.06.2018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30.06.2018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30.06.2018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30.06.2018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30.06.2018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30.06.2018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30.06.2018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30.06.2018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30.06.2018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30.06.2018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30.06.2018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978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30.06.2018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30.06.2018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30.06.2018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30.06.2018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30.06.2018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30.06.2018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30.06.2018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30.06.2018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30.06.2018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30.06.2018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30.06.2018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30.06.2018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30.06.2018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30.06.2018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30.06.2018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30.06.2018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30.06.2018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30.06.2018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30.06.2018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30.06.2018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30.06.2018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30.06.2018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30.06.2018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30.06.2018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30.06.2018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30.06.2018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30.06.2018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30.06.2018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30.06.2018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30.06.2018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115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30.06.2018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1093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30.06.2018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30.06.2018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30.06.2018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30.06.2018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30.06.2018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30.06.2018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30.06.2018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30.06.2018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30.06.2018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30.06.2018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30.06.2018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30.06.2018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30.06.2018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30.06.2018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30.06.2018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30.06.2018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30.06.2018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30.06.2018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30.06.2018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30.06.2018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30.06.2018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30.06.2018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1005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30.06.2018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30.06.2018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30.06.2018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30.06.2018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30.06.2018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30.06.2018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30.06.2018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30.06.2018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30.06.2018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30.06.2018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30.06.2018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30.06.2018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30.06.2018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30.06.2018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30.06.2018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30.06.2018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78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30.06.2018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30.06.2018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30.06.2018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74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30.06.2018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30.06.2018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30.06.2018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30.06.2018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30.06.2018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30.06.2018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30.06.2018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88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30.06.2018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30.06.2018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30.06.2018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30.06.2018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88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30.06.2018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30.06.2018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30.06.2018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30.06.2018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30.06.2018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30.06.2018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30.06.2018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30.06.2018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30.06.2018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30.06.2018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30.06.2018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30.06.2018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30.06.2018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30.06.2018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30.06.2018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30.06.2018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30.06.2018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30.06.2018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30.06.2018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30.06.2018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30.06.2018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30.06.2018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30.06.2018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30.06.2018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30.06.2018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30.06.2018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30.06.2018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30.06.2018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30.06.2018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30.06.2018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30.06.2018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30.06.2018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30.06.2018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30.06.2018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30.06.2018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30.06.2018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30.06.2018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30.06.2018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30.06.2018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30.06.2018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30.06.2018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30.06.2018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30.06.2018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30.06.2018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30.06.2018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30.06.2018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30.06.2018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30.06.2018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30.06.2018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30.06.2018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30.06.2018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30.06.2018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30.06.2018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30.06.2018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30.06.2018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30.06.2018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30.06.2018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30.06.2018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30.06.2018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30.06.2018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30.06.2018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30.06.2018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30.06.2018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30.06.2018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30.06.2018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30.06.2018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30.06.2018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30.06.2018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30.06.2018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30.06.2018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30.06.2018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30.06.2018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30.06.2018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30.06.2018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30.06.2018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30.06.2018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30.06.2018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30.06.2018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30.06.2018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30.06.2018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30.06.2018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30.06.2018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30.06.2018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-317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30.06.2018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30.06.2018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-317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30.06.2018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-318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30.06.2018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319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30.06.2018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30.06.2018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30.06.2018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30.06.2018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30.06.2018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30.06.2018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30.06.2018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30.06.2018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30.06.2018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30.06.2018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30.06.2018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30.06.2018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30.06.2018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30.06.2018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30.06.2018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30.06.2018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30.06.2018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30.06.2018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30.06.2018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30.06.2018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30.06.2018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30.06.2018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30.06.2018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30.06.2018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30.06.2018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30.06.2018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30.06.2018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30.06.2018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30.06.2018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30.06.2018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30.06.2018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30.06.2018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30.06.2018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30.06.2018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30.06.2018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30.06.2018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30.06.2018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30.06.2018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30.06.2018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30.06.2018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30.06.2018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30.06.2018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30.06.2018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30.06.2018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30.06.2018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30.06.2018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30.06.2018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30.06.2018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30.06.2018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30.06.2018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30.06.2018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30.06.2018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30.06.2018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30.06.2018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30.06.2018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30.06.2018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30.06.2018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30.06.2018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30.06.2018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30.06.2018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30.06.2018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30.06.2018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30.06.2018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30.06.2018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30.06.2018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30.06.2018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30.06.2018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30.06.2018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30.06.2018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30.06.2018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30.06.2018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30.06.2018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30.06.2018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30.06.2018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30.06.2018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30.06.2018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30.06.2018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30.06.2018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30.06.2018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30.06.2018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30.06.2018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30.06.2018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30.06.2018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30.06.2018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30.06.2018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30.06.2018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30.06.2018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30.06.2018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30.06.2018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30.06.2018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30.06.2018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30.06.2018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30.06.2018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30.06.2018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30.06.2018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30.06.2018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30.06.2018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30.06.2018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30.06.2018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30.06.2018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30.06.2018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30.06.2018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30.06.2018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30.06.2018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30.06.2018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30.06.2018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30.06.2018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30.06.2018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30.06.2018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30.06.2018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30.06.2018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30.06.2018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30.06.2018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30.06.2018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30.06.2018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30.06.2018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30.06.2018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30.06.2018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30.06.2018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30.06.2018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30.06.2018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30.06.2018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30.06.2018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30.06.2018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30.06.2018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30.06.2018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30.06.2018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30.06.2018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30.06.2018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30.06.2018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30.06.2018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30.06.2018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30.06.2018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30.06.2018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30.06.2018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30.06.2018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409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30.06.2018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30.06.2018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30.06.2018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30.06.2018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409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30.06.2018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30.06.2018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-340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30.06.2018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-340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30.06.2018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30.06.2018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-69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30.06.2018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30.06.2018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30.06.2018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30.06.2018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30.06.2018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30.06.2018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30.06.2018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30.06.2018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30.06.2018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30.06.2018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30.06.2018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30.06.2018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30.06.2018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30.06.2018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30.06.2018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30.06.2018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30.06.2018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30.06.2018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30.06.2018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30.06.2018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30.06.2018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30.06.2018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69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30.06.2018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30.06.2018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30.06.2018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30.06.2018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30.06.2018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30.06.2018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30.06.2018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30.06.2018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30.06.2018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30.06.2018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30.06.2018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30.06.2018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30.06.2018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30.06.2018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30.06.2018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30.06.2018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30.06.2018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30.06.2018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30.06.2018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30.06.2018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30.06.2018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30.06.2018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30.06.2018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30.06.2018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30.06.2018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30.06.2018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30.06.2018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30.06.2018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30.06.2018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30.06.2018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30.06.2018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30.06.2018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30.06.2018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30.06.2018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30.06.2018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1337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30.06.2018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30.06.2018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30.06.2018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30.06.2018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1337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30.06.2018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30.06.2018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-340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30.06.2018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-340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30.06.2018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30.06.2018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30.06.2018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30.06.2018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30.06.2018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30.06.2018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30.06.2018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30.06.2018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30.06.2018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30.06.2018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30.06.2018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1005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30.06.2018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30.06.2018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30.06.2018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1005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30.06.2018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30.06.2018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30.06.2018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30.06.2018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30.06.2018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30.06.2018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30.06.2018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30.06.2018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30.06.2018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30.06.2018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30.06.2018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30.06.2018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30.06.2018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30.06.2018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30.06.2018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30.06.2018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30.06.2018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30.06.2018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30.06.2018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30.06.2018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30.06.2018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30.06.2018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30.06.2018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30.06.2018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30.06.2018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30.06.2018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30.06.2018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30.06.2018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30.06.2018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30.06.2018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30.06.2018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30.06.2018</v>
      </c>
      <c r="D470" s="105" t="s">
        <v>547</v>
      </c>
      <c r="E470" s="496">
        <v>1</v>
      </c>
      <c r="F470" s="105" t="s">
        <v>546</v>
      </c>
      <c r="H470" s="105">
        <f>'Справка 6'!D20</f>
        <v>978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30.06.2018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30.06.2018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30.06.2018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30.06.2018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30.06.2018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30.06.2018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30.06.2018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30.06.2018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30.06.2018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30.06.2018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30.06.2018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30.06.2018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30.06.2018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30.06.2018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30.06.2018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30.06.2018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30.06.2018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30.06.2018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30.06.2018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30.06.2018</v>
      </c>
      <c r="D490" s="105" t="s">
        <v>583</v>
      </c>
      <c r="E490" s="496">
        <v>1</v>
      </c>
      <c r="F490" s="105" t="s">
        <v>582</v>
      </c>
      <c r="H490" s="105">
        <f>'Справка 6'!D42</f>
        <v>999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30.06.2018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30.06.2018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30.06.2018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30.06.2018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30.06.2018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30.06.2018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30.06.2018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30.06.2018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30.06.2018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30.06.2018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30.06.2018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30.06.2018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30.06.2018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30.06.2018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30.06.2018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30.06.2018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30.06.2018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30.06.2018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30.06.2018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30.06.2018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30.06.2018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30.06.2018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30.06.2018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30.06.2018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30.06.2018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30.06.2018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30.06.2018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30.06.2018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30.06.2018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30.06.2018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30.06.2018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30.06.2018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30.06.2018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30.06.2018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30.06.2018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30.06.2018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30.06.2018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30.06.2018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30.06.2018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30.06.2018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30.06.2018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30.06.2018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30.06.2018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30.06.2018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30.06.2018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30.06.2018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30.06.2018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30.06.2018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30.06.2018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30.06.2018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30.06.2018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30.06.2018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30.06.2018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30.06.2018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30.06.2018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30.06.2018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30.06.2018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30.06.2018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30.06.2018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30.06.2018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30.06.2018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30.06.2018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30.06.2018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30.06.2018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30.06.2018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30.06.2018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30.06.2018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30.06.2018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30.06.2018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30.06.2018</v>
      </c>
      <c r="D560" s="105" t="s">
        <v>547</v>
      </c>
      <c r="E560" s="496">
        <v>4</v>
      </c>
      <c r="F560" s="105" t="s">
        <v>546</v>
      </c>
      <c r="H560" s="105">
        <f>'Справка 6'!G20</f>
        <v>978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30.06.2018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30.06.2018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30.06.2018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30.06.2018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30.06.2018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30.06.2018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30.06.2018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30.06.2018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30.06.2018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30.06.2018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30.06.2018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30.06.2018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30.06.2018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30.06.2018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30.06.2018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30.06.2018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30.06.2018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30.06.2018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30.06.2018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30.06.2018</v>
      </c>
      <c r="D580" s="105" t="s">
        <v>583</v>
      </c>
      <c r="E580" s="496">
        <v>4</v>
      </c>
      <c r="F580" s="105" t="s">
        <v>582</v>
      </c>
      <c r="H580" s="105">
        <f>'Справка 6'!G42</f>
        <v>999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30.06.2018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30.06.2018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30.06.2018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30.06.2018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30.06.2018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30.06.2018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30.06.2018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30.06.2018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30.06.2018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30.06.2018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30.06.2018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30.06.2018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30.06.2018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30.06.2018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30.06.2018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30.06.2018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30.06.2018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30.06.2018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30.06.2018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30.06.2018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30.06.2018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30.06.2018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30.06.2018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30.06.2018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30.06.2018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30.06.2018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30.06.2018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30.06.2018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30.06.2018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30.06.2018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30.06.2018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30.06.2018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30.06.2018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30.06.2018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30.06.2018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30.06.2018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30.06.2018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30.06.2018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30.06.2018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30.06.2018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30.06.2018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30.06.2018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30.06.2018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30.06.2018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30.06.2018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30.06.2018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30.06.2018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30.06.2018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30.06.2018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30.06.2018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30.06.2018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30.06.2018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30.06.2018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30.06.2018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30.06.2018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30.06.2018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30.06.2018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30.06.2018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30.06.2018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30.06.2018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30.06.2018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30.06.2018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30.06.2018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30.06.2018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30.06.2018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30.06.2018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30.06.2018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30.06.2018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30.06.2018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30.06.2018</v>
      </c>
      <c r="D650" s="105" t="s">
        <v>547</v>
      </c>
      <c r="E650" s="496">
        <v>7</v>
      </c>
      <c r="F650" s="105" t="s">
        <v>546</v>
      </c>
      <c r="H650" s="105">
        <f>'Справка 6'!J20</f>
        <v>978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30.06.2018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30.06.2018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30.06.2018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30.06.2018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30.06.2018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30.06.2018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30.06.2018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30.06.2018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30.06.2018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30.06.2018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30.06.2018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30.06.2018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30.06.2018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30.06.2018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30.06.2018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30.06.2018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30.06.2018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30.06.2018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30.06.2018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30.06.2018</v>
      </c>
      <c r="D670" s="105" t="s">
        <v>583</v>
      </c>
      <c r="E670" s="496">
        <v>7</v>
      </c>
      <c r="F670" s="105" t="s">
        <v>582</v>
      </c>
      <c r="H670" s="105">
        <f>'Справка 6'!J42</f>
        <v>999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30.06.2018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30.06.2018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30.06.2018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30.06.2018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30.06.2018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30.06.2018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30.06.2018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30.06.2018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30.06.2018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30.06.2018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30.06.2018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30.06.2018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30.06.2018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30.06.2018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30.06.2018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30.06.2018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30.06.2018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30.06.2018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30.06.2018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30.06.2018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30.06.2018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30.06.2018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30.06.2018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30.06.2018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30.06.2018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30.06.2018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30.06.2018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30.06.2018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30.06.2018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30.06.2018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30.06.2018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30.06.2018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30.06.2018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30.06.2018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30.06.2018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30.06.2018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30.06.2018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30.06.2018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30.06.2018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30.06.2018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30.06.2018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30.06.2018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30.06.2018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30.06.2018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30.06.2018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30.06.2018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30.06.2018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30.06.2018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30.06.2018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30.06.2018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30.06.2018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30.06.2018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30.06.2018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30.06.2018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30.06.2018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30.06.2018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30.06.2018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30.06.2018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30.06.2018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30.06.2018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30.06.2018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30.06.2018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30.06.2018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30.06.2018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30.06.2018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30.06.2018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30.06.2018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30.06.2018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30.06.2018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30.06.2018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30.06.2018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30.06.2018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30.06.2018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30.06.2018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30.06.2018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30.06.2018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30.06.2018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30.06.2018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30.06.2018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30.06.2018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30.06.2018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30.06.2018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30.06.2018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30.06.2018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30.06.2018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30.06.2018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30.06.2018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30.06.2018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30.06.2018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30.06.2018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30.06.2018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30.06.2018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30.06.2018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30.06.2018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30.06.2018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30.06.2018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30.06.2018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30.06.2018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30.06.2018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30.06.2018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30.06.2018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30.06.2018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30.06.2018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30.06.2018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30.06.2018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30.06.2018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30.06.2018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30.06.2018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30.06.2018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30.06.2018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30.06.2018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30.06.2018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30.06.2018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30.06.2018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30.06.2018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30.06.2018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30.06.2018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30.06.2018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30.06.2018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30.06.2018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30.06.2018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30.06.2018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30.06.2018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30.06.2018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30.06.2018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30.06.2018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30.06.2018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30.06.2018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30.06.2018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30.06.2018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30.06.2018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30.06.2018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30.06.2018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30.06.2018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30.06.2018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30.06.2018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30.06.2018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30.06.2018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30.06.2018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30.06.2018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30.06.2018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30.06.2018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30.06.2018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30.06.2018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30.06.2018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30.06.2018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30.06.2018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30.06.2018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30.06.2018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30.06.2018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30.06.2018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30.06.2018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30.06.2018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30.06.2018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30.06.2018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30.06.2018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30.06.2018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30.06.2018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30.06.2018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30.06.2018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30.06.2018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30.06.2018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30.06.2018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30.06.2018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30.06.2018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30.06.2018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30.06.2018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30.06.2018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30.06.2018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30.06.2018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30.06.2018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30.06.2018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30.06.2018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30.06.2018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30.06.2018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30.06.2018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30.06.2018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30.06.2018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30.06.2018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30.06.2018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30.06.2018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30.06.2018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30.06.2018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30.06.2018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30.06.2018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30.06.2018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30.06.2018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30.06.2018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30.06.2018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30.06.2018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30.06.2018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30.06.2018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30.06.2018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30.06.2018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30.06.2018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30.06.2018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30.06.2018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30.06.2018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30.06.2018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30.06.2018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30.06.2018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30.06.2018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30.06.2018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30.06.2018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30.06.2018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30.06.2018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30.06.2018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30.06.2018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30.06.2018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30.06.2018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30.06.2018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30.06.2018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30.06.2018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30.06.2018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30.06.2018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30.06.2018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30.06.2018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30.06.2018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30.06.2018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30.06.2018</v>
      </c>
      <c r="D890" s="105" t="s">
        <v>547</v>
      </c>
      <c r="E890" s="496">
        <v>15</v>
      </c>
      <c r="F890" s="105" t="s">
        <v>546</v>
      </c>
      <c r="H890" s="105">
        <f>'Справка 6'!R20</f>
        <v>978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30.06.2018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30.06.2018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30.06.2018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30.06.2018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30.06.2018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30.06.2018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30.06.2018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30.06.2018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30.06.2018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30.06.2018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30.06.2018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30.06.2018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30.06.2018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30.06.2018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30.06.2018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30.06.2018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30.06.2018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30.06.2018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30.06.2018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30.06.2018</v>
      </c>
      <c r="D910" s="105" t="s">
        <v>583</v>
      </c>
      <c r="E910" s="496">
        <v>15</v>
      </c>
      <c r="F910" s="105" t="s">
        <v>582</v>
      </c>
      <c r="H910" s="105">
        <f>'Справка 6'!R42</f>
        <v>978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30.06.2018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30.06.2018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30.06.2018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30.06.2018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30.06.2018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30.06.2018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30.06.2018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30.06.2018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30.06.2018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30.06.2018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30.06.2018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30.06.2018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30.06.2018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30.06.2018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30.06.2018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30.06.2018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30.06.2018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30.06.2018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30.06.2018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30.06.2018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30.06.2018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30.06.2018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30.06.2018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30.06.2018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30.06.2018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30.06.2018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30.06.2018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30.06.2018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30.06.2018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30.06.2018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30.06.2018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30.06.2018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30.06.2018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30.06.2018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30.06.2018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30.06.2018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30.06.2018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30.06.2018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30.06.2018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30.06.2018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30.06.2018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30.06.2018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30.06.2018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30.06.2018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30.06.2018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30.06.2018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30.06.2018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30.06.2018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30.06.2018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30.06.2018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30.06.2018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30.06.2018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30.06.2018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30.06.2018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30.06.2018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30.06.2018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30.06.2018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30.06.2018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30.06.2018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30.06.2018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30.06.2018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30.06.2018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30.06.2018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30.06.2018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30.06.2018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30.06.2018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30.06.2018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30.06.2018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30.06.2018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30.06.2018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30.06.2018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30.06.2018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30.06.2018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30.06.2018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30.06.2018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30.06.2018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30.06.2018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30.06.2018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30.06.2018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30.06.2018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30.06.2018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30.06.2018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30.06.2018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30.06.2018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30.06.2018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30.06.2018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30.06.2018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30.06.2018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30.06.2018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30.06.2018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30.06.2018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30.06.2018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30.06.2018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30.06.2018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30.06.2018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30.06.2018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30.06.2018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30.06.2018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30.06.2018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30.06.2018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30.06.2018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30.06.2018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30.06.2018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30.06.2018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30.06.2018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30.06.2018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30.06.2018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30.06.2018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30.06.2018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30.06.2018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30.06.2018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30.06.2018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30.06.2018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30.06.2018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30.06.2018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30.06.2018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30.06.2018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30.06.2018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30.06.2018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30.06.2018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30.06.2018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30.06.2018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30.06.2018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30.06.2018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30.06.2018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30.06.2018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30.06.2018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78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30.06.2018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30.06.2018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74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30.06.2018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30.06.2018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30.06.2018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30.06.2018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30.06.2018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30.06.2018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30.06.2018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30.06.2018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30.06.2018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88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30.06.2018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30.06.2018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30.06.2018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30.06.2018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30.06.2018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30.06.2018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30.06.2018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30.06.2018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30.06.2018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30.06.2018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30.06.2018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30.06.2018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30.06.2018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30.06.2018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30.06.2018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30.06.2018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30.06.2018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30.06.2018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30.06.2018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30.06.2018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30.06.2018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30.06.2018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30.06.2018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30.06.2018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30.06.2018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30.06.2018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30.06.2018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30.06.2018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30.06.2018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30.06.2018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30.06.2018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30.06.2018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78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30.06.2018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30.06.2018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74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30.06.2018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30.06.2018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30.06.2018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30.06.2018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30.06.2018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30.06.2018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30.06.2018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30.06.2018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30.06.2018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88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30.06.2018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88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30.06.2018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30.06.2018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30.06.2018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30.06.2018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30.06.2018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30.06.2018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30.06.2018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30.06.2018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30.06.2018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30.06.2018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30.06.2018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30.06.2018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30.06.2018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30.06.2018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30.06.2018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30.06.2018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30.06.2018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30.06.2018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30.06.2018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30.06.2018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30.06.2018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30.06.2018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30.06.2018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30.06.2018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30.06.2018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30.06.2018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30.06.2018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30.06.2018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30.06.2018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30.06.2018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30.06.2018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30.06.2018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30.06.2018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30.06.2018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30.06.2018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30.06.2018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30.06.2018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30.06.2018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30.06.2018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30.06.2018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30.06.2018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30.06.2018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30.06.2018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30.06.2018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30.06.2018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30.06.2018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30.06.2018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30.06.2018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30.06.2018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30.06.2018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30.06.2018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30.06.2018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30.06.2018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30.06.2018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30.06.2018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30.06.2018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30.06.2018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30.06.2018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30.06.2018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30.06.2018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30.06.2018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30.06.2018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30.06.2018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30.06.2018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30.06.2018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30.06.2018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30.06.2018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30.06.2018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30.06.2018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30.06.2018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30.06.2018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30.06.2018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30.06.2018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30.06.2018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30.06.2018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30.06.2018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30.06.2018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30.06.2018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30.06.2018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30.06.2018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30.06.2018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30.06.2018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30.06.2018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30.06.2018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30.06.2018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30.06.2018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30.06.2018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30.06.2018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30.06.2018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30.06.2018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30.06.2018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30.06.2018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30.06.2018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30.06.2018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30.06.2018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30.06.2018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30.06.2018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30.06.2018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30.06.2018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30.06.2018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30.06.2018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30.06.2018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30.06.2018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30.06.2018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30.06.2018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30.06.2018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30.06.2018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30.06.2018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30.06.2018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30.06.2018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30.06.2018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30.06.2018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30.06.2018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30.06.2018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30.06.2018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30.06.2018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30.06.2018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30.06.2018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30.06.2018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30.06.2018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30.06.2018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30.06.2018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30.06.2018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30.06.2018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30.06.2018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30.06.2018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30.06.2018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30.06.2018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30.06.2018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30.06.2018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30.06.2018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30.06.2018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30.06.2018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30.06.2018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30.06.2018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30.06.2018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30.06.2018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30.06.2018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30.06.2018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30.06.2018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30.06.2018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30.06.2018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30.06.2018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30.06.2018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30.06.2018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30.06.2018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30.06.2018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30.06.2018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30.06.2018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30.06.2018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30.06.2018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30.06.2018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30.06.2018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30.06.2018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30.06.2018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30.06.2018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30.06.2018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30.06.2018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30.06.2018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30.06.2018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30.06.2018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30.06.2018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30.06.2018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30.06.2018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30.06.2018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30.06.2018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30.06.2018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30.06.2018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30.06.2018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30.06.2018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30.06.2018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30.06.2018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30.06.2018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30.06.2018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30.06.2018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30.06.2018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30.06.2018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30.06.2018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30.06.2018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30.06.2018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30.06.2018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30.06.2018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30.06.2018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30.06.2018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30.06.2018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30.06.2018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30.06.2018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30.06.2018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30.06.2018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30.06.2018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30.06.2018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30.06.2018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30.06.2018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30.06.2018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30.06.2018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30.06.2018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30.06.2018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30.06.2018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30.06.2018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30.06.2018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30.06.2018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30.06.2018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30.06.2018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30.06.2018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30.06.2018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30.06.2018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30.06.2018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30.06.2018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30.06.2018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30.06.2018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30.06.2018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30.06.2018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30.06.2018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30.06.2018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30.06.2018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30.06.2018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30.06.2018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30.06.2018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30.06.2018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30.06.2018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30.06.2018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30.06.2018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30.06.2018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30.06.2018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30.06.2018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30.06.2018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30.06.2018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30.06.2018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30.06.2018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30.06.2018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30.06.2018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30.06.2018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30.06.2018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30.06.2018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30.06.2018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30.06.2018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30.06.2018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30.06.2018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30.06.2018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30.06.2018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H95" sqref="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978</v>
      </c>
      <c r="D21" s="477">
        <v>978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-69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</v>
      </c>
      <c r="H32" s="196">
        <v>409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</v>
      </c>
      <c r="H34" s="598">
        <f>H28+H32+H33</f>
        <v>340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1005</v>
      </c>
      <c r="H37" s="600">
        <f>H26+H18+H34</f>
        <v>1337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978</v>
      </c>
      <c r="D56" s="602">
        <f>D20+D21+D22+D28+D33+D46+D52+D54+D55</f>
        <v>978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78</v>
      </c>
      <c r="H61" s="596">
        <f>SUM(H62:H68)</f>
        <v>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74</v>
      </c>
      <c r="H64" s="196">
        <v>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/>
    </row>
    <row r="69" spans="1:8" ht="15.75">
      <c r="A69" s="89" t="s">
        <v>210</v>
      </c>
      <c r="B69" s="91" t="s">
        <v>211</v>
      </c>
      <c r="C69" s="197"/>
      <c r="D69" s="196">
        <v>5</v>
      </c>
      <c r="E69" s="201" t="s">
        <v>79</v>
      </c>
      <c r="F69" s="93" t="s">
        <v>216</v>
      </c>
      <c r="G69" s="197">
        <v>10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88</v>
      </c>
      <c r="H71" s="598">
        <f>H59+H60+H61+H69+H70</f>
        <v>79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88</v>
      </c>
      <c r="H79" s="600">
        <f>H71+H73+H75+H77</f>
        <v>79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319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319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115</v>
      </c>
      <c r="D94" s="602">
        <f>D65+D76+D85+D92+D93</f>
        <v>438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1093</v>
      </c>
      <c r="D95" s="604">
        <f>D94+D56</f>
        <v>1416</v>
      </c>
      <c r="E95" s="229" t="s">
        <v>942</v>
      </c>
      <c r="F95" s="489" t="s">
        <v>268</v>
      </c>
      <c r="G95" s="603">
        <f>G37+G40+G56+G79</f>
        <v>1093</v>
      </c>
      <c r="H95" s="604">
        <f>H37+H40+H56+H79</f>
        <v>1416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25.07.2018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7" sqref="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3</v>
      </c>
      <c r="E15" s="245" t="s">
        <v>79</v>
      </c>
      <c r="F15" s="240" t="s">
        <v>289</v>
      </c>
      <c r="G15" s="316">
        <v>25</v>
      </c>
      <c r="H15" s="317">
        <v>26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25</v>
      </c>
      <c r="H16" s="629">
        <f>SUM(H12:H15)</f>
        <v>26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22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</v>
      </c>
      <c r="D31" s="635">
        <f>D29+D22</f>
        <v>22</v>
      </c>
      <c r="E31" s="251" t="s">
        <v>824</v>
      </c>
      <c r="F31" s="266" t="s">
        <v>331</v>
      </c>
      <c r="G31" s="253">
        <f>G16+G18+G27</f>
        <v>25</v>
      </c>
      <c r="H31" s="254">
        <f>H16+H18+H27</f>
        <v>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</v>
      </c>
      <c r="D33" s="244">
        <f>IF((H31-D31)&gt;0,H31-D31,0)</f>
        <v>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22</v>
      </c>
      <c r="E36" s="262" t="s">
        <v>346</v>
      </c>
      <c r="F36" s="256" t="s">
        <v>347</v>
      </c>
      <c r="G36" s="267">
        <f>G35-G34+G31</f>
        <v>25</v>
      </c>
      <c r="H36" s="268">
        <f>H35-H34+H31</f>
        <v>26</v>
      </c>
    </row>
    <row r="37" spans="1:8" ht="15.75">
      <c r="A37" s="261" t="s">
        <v>348</v>
      </c>
      <c r="B37" s="231" t="s">
        <v>349</v>
      </c>
      <c r="C37" s="634">
        <f>IF((G36-C36)&gt;0,G36-C36,0)</f>
        <v>8</v>
      </c>
      <c r="D37" s="635">
        <f>IF((H36-D36)&gt;0,H36-D36,0)</f>
        <v>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</v>
      </c>
      <c r="D42" s="244">
        <f>+IF((H36-D36-D38)&gt;0,H36-D36-D38,0)</f>
        <v>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</v>
      </c>
      <c r="D44" s="268">
        <f>IF(H42=0,IF(D42-D43&gt;0,D42-D43+H43,0),IF(H42-H43&lt;0,H43-H42+D42,0))</f>
        <v>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</v>
      </c>
      <c r="D45" s="631">
        <f>D36+D38+D42</f>
        <v>26</v>
      </c>
      <c r="E45" s="270" t="s">
        <v>373</v>
      </c>
      <c r="F45" s="272" t="s">
        <v>374</v>
      </c>
      <c r="G45" s="630">
        <f>G42+G36</f>
        <v>25</v>
      </c>
      <c r="H45" s="631">
        <f>H42+H36</f>
        <v>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25.07.2018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</v>
      </c>
      <c r="D11" s="196">
        <v>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</v>
      </c>
      <c r="D15" s="196">
        <v>-40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</v>
      </c>
      <c r="D21" s="659">
        <f>SUM(D11:D20)</f>
        <v>-28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175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175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-317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-317</v>
      </c>
      <c r="D43" s="661">
        <f>SUM(D35:D42)</f>
        <v>-28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-318</v>
      </c>
      <c r="D44" s="307">
        <f>D43+D33+D21</f>
        <v>119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319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25.07.2018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409</v>
      </c>
      <c r="J13" s="584">
        <f>'1-Баланс'!H30+'1-Баланс'!H33</f>
        <v>-69</v>
      </c>
      <c r="K13" s="585"/>
      <c r="L13" s="584">
        <f>SUM(C13:K13)</f>
        <v>1337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409</v>
      </c>
      <c r="J17" s="653">
        <f t="shared" si="2"/>
        <v>-69</v>
      </c>
      <c r="K17" s="653">
        <f t="shared" si="2"/>
        <v>0</v>
      </c>
      <c r="L17" s="584">
        <f t="shared" si="1"/>
        <v>1337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</v>
      </c>
      <c r="J18" s="584">
        <f>+'1-Баланс'!G33</f>
        <v>0</v>
      </c>
      <c r="K18" s="585"/>
      <c r="L18" s="584">
        <f t="shared" si="1"/>
        <v>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-340</v>
      </c>
      <c r="J19" s="168">
        <f>J20+J21</f>
        <v>0</v>
      </c>
      <c r="K19" s="168">
        <f t="shared" si="3"/>
        <v>0</v>
      </c>
      <c r="L19" s="584">
        <f t="shared" si="1"/>
        <v>-340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-340</v>
      </c>
      <c r="J20" s="316"/>
      <c r="K20" s="316"/>
      <c r="L20" s="584">
        <f>SUM(C20:K20)</f>
        <v>-340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-69</v>
      </c>
      <c r="J22" s="316">
        <v>69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8</v>
      </c>
      <c r="J31" s="653">
        <f t="shared" si="6"/>
        <v>0</v>
      </c>
      <c r="K31" s="653">
        <f t="shared" si="6"/>
        <v>0</v>
      </c>
      <c r="L31" s="584">
        <f t="shared" si="1"/>
        <v>1005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8</v>
      </c>
      <c r="J34" s="587">
        <f t="shared" si="7"/>
        <v>0</v>
      </c>
      <c r="K34" s="587">
        <f t="shared" si="7"/>
        <v>0</v>
      </c>
      <c r="L34" s="651">
        <f t="shared" si="1"/>
        <v>1005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25.07.2018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25.07.2018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978</v>
      </c>
      <c r="E20" s="328"/>
      <c r="F20" s="328"/>
      <c r="G20" s="329">
        <f t="shared" si="2"/>
        <v>978</v>
      </c>
      <c r="H20" s="328"/>
      <c r="I20" s="328"/>
      <c r="J20" s="329">
        <f t="shared" si="3"/>
        <v>978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978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999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999</v>
      </c>
      <c r="H42" s="349">
        <f t="shared" si="11"/>
        <v>0</v>
      </c>
      <c r="I42" s="349">
        <f t="shared" si="11"/>
        <v>0</v>
      </c>
      <c r="J42" s="349">
        <f t="shared" si="11"/>
        <v>999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978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25.07.2018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КИРИЛОВА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78</v>
      </c>
      <c r="D87" s="134">
        <f>SUM(D88:D92)+D96</f>
        <v>78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74</v>
      </c>
      <c r="D89" s="197">
        <v>74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88</v>
      </c>
      <c r="D98" s="433">
        <f>D87+D82+D77+D73+D97</f>
        <v>88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</v>
      </c>
      <c r="D99" s="427">
        <f>D98+D70+D68</f>
        <v>88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25.07.2018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25.07.2018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Tanya Kirilova</cp:lastModifiedBy>
  <cp:lastPrinted>2017-04-28T12:13:40Z</cp:lastPrinted>
  <dcterms:created xsi:type="dcterms:W3CDTF">2006-09-16T00:00:00Z</dcterms:created>
  <dcterms:modified xsi:type="dcterms:W3CDTF">2018-07-25T15:32:44Z</dcterms:modified>
  <cp:category/>
  <cp:version/>
  <cp:contentType/>
  <cp:contentStatus/>
</cp:coreProperties>
</file>