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<sst xmlns="http://schemas.openxmlformats.org/spreadsheetml/2006/main" count="4189" uniqueCount="973">
  <si>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</si>
  <si>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</si>
  <si>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</si>
  <si>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</si>
  <si>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</si>
  <si>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</si>
  <si>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</si>
  <si>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</si>
  <si>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</si>
  <si>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</si>
  <si>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</si>
  <si>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</si>
  <si>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</si>
  <si>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</si>
  <si>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</si>
  <si>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</si>
  <si>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</si>
  <si>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</si>
  <si>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</si>
  <si>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</si>
  <si>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</si>
  <si>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</si>
  <si>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</si>
  <si>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</si>
  <si>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</si>
  <si>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</si>
  <si>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</si>
  <si>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</si>
  <si>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</si>
  <si>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</si>
  <si>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</si>
  <si>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</si>
  <si>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</si>
  <si>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</si>
  <si>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</si>
  <si>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</si>
  <si>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</si>
  <si>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</si>
  <si>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</si>
  <si>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</si>
  <si>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</si>
  <si>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</si>
  <si>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</si>
  <si>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</si>
  <si>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</si>
  <si>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</si>
  <si>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</si>
  <si>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</si>
  <si>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</si>
  <si>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</si>
  <si>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</si>
  <si>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</si>
  <si>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</si>
  <si>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</si>
  <si>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</si>
  <si>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</si>
  <si>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</si>
  <si>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</si>
  <si>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</si>
  <si>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</si>
  <si>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</si>
  <si>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</si>
  <si>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</si>
  <si>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</si>
  <si>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</si>
  <si>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</si>
  <si>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</si>
  <si>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</si>
  <si>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</si>
  <si>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</si>
  <si>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</si>
  <si>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</si>
  <si>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</si>
  <si>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</si>
  <si>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</si>
  <si>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</si>
  <si>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</si>
  <si>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</si>
  <si>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</si>
  <si>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</si>
  <si>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</si>
  <si>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</si>
  <si>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</si>
  <si>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</si>
  <si>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</si>
  <si>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</si>
  <si>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</si>
  <si>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</si>
  <si>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</si>
  <si>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</si>
  <si>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</si>
  <si>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</si>
  <si>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</si>
  <si>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</si>
  <si>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</si>
  <si>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</si>
  <si>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</si>
  <si>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</si>
  <si>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</si>
  <si>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</si>
  <si>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</si>
  <si>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</si>
  <si>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</si>
  <si>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</si>
  <si>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</si>
  <si>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</si>
  <si>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</si>
  <si>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</si>
  <si>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</si>
  <si>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</si>
  <si>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</si>
  <si>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</si>
  <si>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</si>
  <si>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</si>
  <si>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</si>
  <si>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</si>
  <si>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</si>
  <si>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</si>
  <si>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</si>
  <si>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</si>
  <si>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</si>
  <si>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</si>
  <si>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</si>
  <si>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</si>
  <si>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</si>
  <si>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</si>
  <si>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</si>
  <si>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</si>
  <si>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</si>
  <si>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</si>
  <si>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</si>
  <si>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</si>
  <si>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</si>
  <si>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</si>
  <si>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</si>
  <si>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</si>
  <si>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</si>
  <si>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</si>
  <si>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</si>
  <si>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</si>
  <si>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</si>
  <si>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</si>
  <si>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</si>
  <si>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</si>
  <si>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</si>
  <si>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</si>
  <si>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</si>
  <si>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</si>
  <si>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</si>
  <si>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</si>
  <si>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</si>
  <si>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</si>
  <si>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</si>
  <si>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</si>
  <si>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</si>
  <si>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</si>
  <si>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</si>
  <si>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</si>
  <si>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</si>
  <si>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</si>
  <si>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</si>
  <si>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</si>
  <si>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</si>
  <si>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</si>
  <si>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</si>
  <si>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</si>
  <si>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</si>
  <si>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</si>
  <si>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</si>
  <si>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</si>
  <si>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</si>
  <si>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</si>
  <si>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</si>
  <si>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</si>
  <si>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</si>
  <si>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</si>
  <si>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</si>
  <si>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</si>
  <si>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</si>
  <si>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</si>
  <si>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</si>
  <si>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</si>
  <si>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</si>
  <si>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</si>
  <si>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</si>
  <si>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</si>
  <si>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</si>
  <si>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</si>
  <si>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</si>
  <si>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</si>
  <si>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</si>
  <si>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</si>
  <si>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</si>
  <si>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</si>
  <si>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</si>
  <si>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</si>
  <si>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</si>
  <si>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</si>
  <si>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</si>
  <si>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</si>
  <si>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</si>
  <si>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</si>
  <si>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</si>
  <si>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</si>
  <si>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</si>
  <si>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</si>
  <si>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</si>
  <si>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</si>
  <si>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</si>
  <si>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</si>
  <si>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</si>
  <si>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</si>
  <si>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</si>
  <si>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</si>
  <si>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</si>
  <si>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</si>
  <si>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</si>
  <si>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</si>
  <si>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</si>
  <si>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</si>
  <si>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</si>
  <si>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</si>
  <si>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</si>
  <si>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</si>
  <si>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</si>
  <si>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</si>
  <si>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</si>
  <si>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</si>
  <si>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</si>
  <si>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</si>
  <si>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</si>
  <si>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</si>
  <si>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</si>
  <si>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</si>
  <si>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</si>
  <si>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</si>
  <si>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</si>
  <si>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</si>
  <si>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</si>
  <si>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</si>
  <si>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</si>
  <si>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</si>
  <si>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</si>
  <si>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</si>
  <si>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</si>
  <si>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</si>
  <si>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</si>
  <si>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</si>
  <si>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</si>
  <si>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</si>
  <si>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</si>
  <si>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</si>
  <si>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</si>
  <si>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</si>
  <si>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</si>
  <si>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</si>
  <si>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</si>
  <si>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</si>
  <si>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</si>
  <si>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</si>
  <si>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</si>
  <si>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</si>
  <si>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</si>
  <si>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</si>
  <si>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</si>
  <si>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</si>
  <si>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</si>
  <si>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</si>
  <si>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</si>
  <si>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</si>
  <si>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</si>
  <si>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</si>
  <si>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</si>
  <si>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</si>
  <si>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</si>
  <si>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</si>
  <si>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</si>
  <si>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</si>
  <si>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</si>
  <si>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</si>
  <si>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</si>
  <si>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</si>
  <si>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</si>
  <si>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</si>
  <si>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</si>
  <si>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</si>
  <si>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</si>
  <si>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</si>
  <si>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</si>
  <si>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</si>
  <si>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</si>
  <si>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</si>
  <si>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</si>
  <si>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</si>
  <si>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</si>
  <si>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</si>
  <si>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</si>
  <si>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</si>
  <si>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</si>
  <si>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</si>
  <si>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</si>
  <si>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</si>
  <si>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</si>
  <si>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</si>
  <si>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</si>
  <si>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</si>
  <si>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</si>
  <si>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</si>
  <si>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</si>
  <si>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</si>
  <si>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</si>
  <si>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</si>
  <si>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</si>
  <si>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</si>
  <si>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</si>
  <si>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</si>
  <si>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</si>
  <si>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</si>
  <si>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</si>
  <si>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</si>
  <si>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</si>
  <si>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</si>
  <si>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</si>
  <si>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</si>
  <si>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</si>
  <si>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</si>
  <si>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</si>
  <si>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</si>
  <si>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</si>
  <si>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</si>
  <si>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</si>
  <si>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</si>
  <si>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</si>
  <si>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</si>
  <si>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</si>
  <si>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</si>
  <si>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</si>
  <si>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</si>
  <si>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</si>
  <si>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</si>
  <si>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</si>
  <si>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</si>
  <si>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</si>
  <si>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</si>
  <si>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</si>
  <si>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</si>
  <si>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</si>
  <si>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</si>
  <si>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</si>
  <si>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</si>
  <si>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</si>
  <si>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</si>
  <si>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</si>
  <si>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</si>
  <si>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</si>
  <si>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</si>
  <si>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</si>
  <si>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</si>
  <si>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</si>
  <si>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</si>
  <si>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</si>
  <si>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</si>
  <si>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</si>
  <si>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</si>
  <si>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</si>
  <si>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</si>
  <si>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</si>
  <si>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</si>
  <si>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</si>
  <si>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</si>
  <si>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</si>
  <si>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</si>
  <si>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</si>
  <si>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</si>
  <si>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</si>
  <si>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</si>
  <si>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</si>
  <si>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</si>
  <si>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</si>
  <si>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</si>
  <si>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</si>
  <si>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</si>
  <si>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</si>
  <si>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</si>
  <si>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</si>
  <si>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</si>
  <si>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</si>
  <si>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</si>
  <si>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</si>
  <si>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</si>
  <si>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</si>
  <si>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</si>
  <si>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</si>
  <si>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</si>
  <si>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</si>
  <si>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</si>
  <si>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</si>
  <si>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</si>
  <si>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</si>
  <si>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</si>
  <si>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</si>
  <si>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</si>
  <si>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</si>
  <si>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</si>
  <si>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</si>
  <si>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</si>
  <si>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</si>
  <si>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</si>
  <si>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</si>
  <si>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</si>
  <si>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</si>
  <si>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</si>
  <si>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</si>
  <si>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</si>
  <si>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</si>
  <si>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</si>
  <si>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</si>
  <si>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</si>
  <si>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</si>
  <si>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</si>
  <si>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</si>
  <si>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</si>
  <si>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</si>
  <si>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</si>
  <si>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</si>
  <si>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</si>
  <si>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</si>
  <si>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</si>
  <si>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</si>
  <si>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</si>
  <si>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</si>
  <si>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</si>
  <si>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</si>
  <si>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</si>
  <si>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</si>
  <si>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</si>
  <si>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</si>
  <si>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</si>
  <si>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</si>
  <si>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</si>
  <si>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</si>
  <si>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</si>
  <si>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</si>
  <si>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</si>
  <si>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</si>
  <si>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</si>
  <si>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</si>
  <si>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</si>
  <si>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</si>
  <si>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</si>
  <si>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</si>
  <si>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</si>
  <si>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</si>
  <si>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</si>
  <si>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</si>
  <si>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</si>
  <si>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</si>
  <si>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</si>
  <si>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</si>
  <si>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</si>
  <si>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</si>
  <si>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</si>
  <si>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</si>
  <si>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</si>
  <si>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</si>
  <si>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</si>
  <si>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</si>
  <si>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</si>
  <si>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</si>
  <si>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</si>
  <si>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</si>
  <si>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</si>
  <si>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</si>
  <si>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</si>
  <si>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</si>
  <si>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</si>
  <si>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</si>
  <si>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</si>
  <si>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</si>
  <si>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</si>
  <si>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</si>
  <si>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</si>
  <si>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</si>
  <si>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</si>
  <si>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</si>
  <si>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</si>
  <si>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</si>
  <si>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</si>
  <si>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</si>
  <si>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</si>
  <si>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</si>
  <si>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</si>
  <si>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</si>
  <si>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</si>
  <si>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</si>
  <si>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</si>
  <si>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</si>
  <si>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</si>
  <si>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</si>
  <si>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</si>
  <si>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</si>
  <si>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</si>
  <si>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</si>
  <si>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</si>
  <si>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</si>
  <si>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</si>
  <si>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</si>
  <si>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</si>
  <si>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</si>
  <si>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</si>
  <si>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</si>
  <si>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</si>
  <si>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</si>
  <si>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</si>
  <si>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</si>
  <si>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</si>
  <si>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</si>
  <si>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</si>
  <si>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</si>
  <si>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</si>
  <si>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</si>
  <si>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</si>
  <si>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</si>
  <si>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</si>
  <si>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</si>
  <si>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</si>
  <si>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</si>
  <si>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</si>
  <si>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</si>
  <si>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</si>
  <si>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</si>
  <si>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</si>
  <si>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</si>
  <si>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</si>
  <si>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</si>
  <si>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</si>
  <si>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</si>
  <si>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</si>
  <si>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</si>
  <si>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</si>
  <si>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</si>
  <si>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</si>
  <si>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</si>
  <si>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</si>
  <si>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</si>
  <si>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</si>
  <si>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</si>
  <si>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</si>
  <si>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</si>
  <si>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</si>
  <si>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</si>
  <si>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</si>
  <si>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</si>
  <si>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</si>
  <si>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</si>
  <si>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</si>
  <si>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</si>
  <si>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</si>
  <si>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</si>
  <si>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</si>
  <si>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</si>
  <si>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</si>
  <si>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</si>
  <si>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</si>
  <si>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</si>
  <si>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</si>
  <si>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</si>
  <si>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</si>
  <si>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</si>
  <si>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</si>
  <si>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</si>
  <si>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</si>
  <si>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</si>
  <si>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</si>
  <si>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</si>
  <si>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</si>
  <si>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</si>
  <si>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</si>
  <si>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</si>
  <si>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</si>
  <si>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</si>
  <si>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</si>
  <si>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</si>
  <si>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</si>
  <si>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</si>
  <si>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</si>
  <si>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</si>
  <si>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</si>
  <si>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</si>
  <si>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</si>
  <si>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</si>
  <si>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</si>
  <si>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</si>
  <si>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</si>
  <si>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</si>
  <si>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</si>
  <si>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</si>
  <si>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</si>
  <si>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</si>
  <si>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</si>
  <si>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</si>
  <si>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</si>
  <si>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</si>
  <si>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</si>
  <si>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</si>
  <si>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</si>
  <si>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</si>
  <si>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</si>
  <si>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</si>
  <si>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</si>
  <si>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</si>
  <si>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</si>
  <si>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</si>
  <si>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</si>
  <si>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</si>
  <si>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</si>
  <si>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</si>
  <si>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</si>
  <si>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</si>
  <si>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</si>
  <si>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</si>
  <si>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</si>
  <si>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</si>
  <si>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</si>
  <si>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</si>
  <si>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</si>
  <si>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</si>
  <si>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</si>
  <si>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</si>
  <si>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</si>
  <si>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</si>
  <si>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</si>
  <si>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</si>
  <si>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</si>
  <si>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</si>
  <si>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</si>
  <si>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</si>
  <si>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</si>
  <si>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</si>
  <si>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</si>
  <si>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</si>
  <si>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</si>
  <si>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</si>
  <si>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</si>
  <si>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</si>
  <si>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</si>
  <si>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</si>
  <si>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</si>
  <si>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</si>
  <si>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</si>
  <si>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</si>
  <si>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</si>
  <si>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</si>
  <si>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</si>
  <si>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</si>
  <si>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</si>
  <si>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</si>
  <si>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</si>
  <si>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</si>
  <si>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</si>
  <si>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</si>
  <si>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</si>
  <si>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</si>
  <si>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</si>
  <si>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</si>
  <si>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</si>
  <si>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</si>
  <si>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</si>
  <si>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</si>
  <si>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</si>
  <si>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</si>
  <si>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</si>
  <si>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</si>
  <si>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</si>
  <si>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</si>
  <si>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</si>
  <si>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</si>
  <si>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</si>
  <si>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</si>
  <si>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</si>
  <si>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</si>
  <si>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</si>
  <si>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</si>
  <si>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</si>
  <si>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</si>
  <si>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</si>
  <si>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</si>
  <si>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</si>
  <si>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</si>
  <si>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</si>
  <si>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</si>
  <si>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</si>
  <si>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</si>
  <si>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</si>
  <si>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</si>
  <si>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</si>
  <si>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</si>
  <si>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</si>
  <si>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</si>
  <si>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</si>
  <si>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</si>
  <si>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</si>
  <si>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</si>
  <si>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</si>
  <si>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</si>
  <si>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</si>
  <si>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</si>
  <si>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</si>
  <si>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</si>
  <si>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</si>
  <si>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</si>
  <si>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</si>
  <si>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</si>
  <si>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</si>
  <si>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</si>
  <si>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</si>
  <si>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</si>
  <si>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</si>
  <si>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</si>
  <si>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</si>
  <si>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</si>
  <si>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</si>
  <si>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</si>
  <si>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</si>
  <si>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</si>
  <si>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</si>
  <si>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</si>
  <si>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</si>
  <si>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</si>
  <si>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</si>
  <si>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</si>
  <si>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</si>
  <si>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</si>
  <si>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</si>
  <si>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</si>
  <si>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</si>
  <si>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</si>
  <si>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</si>
  <si>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</si>
  <si>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</si>
  <si>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</si>
  <si>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</si>
  <si>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</si>
  <si>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</si>
  <si>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</si>
  <si>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</si>
  <si>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</si>
  <si>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</si>
  <si>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</si>
  <si>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</si>
  <si>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</si>
  <si>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</si>
  <si>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</si>
  <si>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</si>
  <si>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</si>
  <si>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</si>
  <si>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</si>
  <si>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</si>
  <si>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</si>
  <si>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</si>
  <si>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</si>
  <si>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</si>
  <si>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</si>
  <si>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</si>
  <si>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</si>
  <si>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</si>
  <si>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</si>
  <si>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</si>
  <si>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</si>
  <si>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</si>
  <si>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</si>
  <si>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</si>
  <si>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</si>
  <si>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</si>
  <si>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</si>
  <si>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</si>
  <si>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</si>
  <si>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</si>
  <si>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</si>
  <si>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</si>
  <si>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</si>
  <si>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</si>
  <si>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</si>
  <si>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</si>
  <si>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</si>
  <si>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</si>
  <si>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</si>
  <si>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</si>
  <si>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</si>
  <si>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</si>
  <si>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</si>
  <si>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</si>
  <si>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</si>
  <si>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</si>
  <si>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</si>
  <si>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</si>
  <si>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</si>
  <si>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</si>
  <si>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</si>
  <si>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</si>
  <si>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</si>
  <si>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</si>
  <si>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</si>
  <si>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</si>
  <si>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</si>
  <si>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</si>
  <si>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</si>
  <si>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</si>
  <si>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</si>
  <si>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</si>
  <si>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</si>
  <si>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</si>
  <si>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</si>
  <si>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</si>
  <si>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</si>
  <si>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</si>
  <si>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</si>
  <si>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</si>
  <si>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</si>
  <si>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</si>
  <si>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</si>
  <si>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</si>
  <si>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</si>
  <si>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</si>
  <si>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</si>
  <si>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</si>
  <si>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</si>
  <si>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</si>
  <si>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</si>
  <si>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</si>
  <si>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</si>
  <si>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</si>
  <si>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</si>
  <si>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</si>
  <si>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</si>
  <si>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</si>
  <si>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</si>
  <si>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</si>
  <si>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</si>
  <si>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</si>
  <si>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</si>
  <si>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</si>
  <si>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</si>
  <si>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</si>
  <si>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</si>
  <si>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</si>
  <si>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</si>
  <si>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</si>
  <si>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</si>
  <si>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</si>
  <si>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</si>
  <si>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</si>
  <si>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</si>
  <si>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</si>
  <si>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</si>
  <si>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</si>
  <si>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</si>
  <si>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</si>
  <si>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</si>
  <si>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</si>
  <si>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</si>
  <si>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</si>
  <si>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</si>
  <si>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</si>
  <si>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</si>
  <si>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</si>
  <si>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</si>
  <si>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</si>
  <si>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</si>
  <si>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</si>
  <si>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</si>
  <si>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</si>
  <si>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</si>
  <si>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</si>
  <si>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</si>
  <si>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</si>
  <si>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</si>
  <si>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</si>
  <si>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</si>
  <si>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</si>
  <si>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</si>
  <si>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</si>
  <si>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</si>
  <si>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</si>
  <si>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</si>
  <si>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</si>
  <si>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</si>
  <si>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</si>
  <si>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</si>
  <si>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</si>
  <si>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</si>
  <si>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</si>
  <si>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</si>
  <si>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</si>
  <si>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</si>
  <si>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</si>
  <si>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</si>
  <si>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</si>
  <si>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</si>
  <si>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</si>
  <si>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</si>
  <si>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</si>
  <si>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</si>
  <si>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</si>
  <si>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</si>
  <si>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</si>
  <si>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</si>
  <si>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</si>
  <si>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</si>
  <si>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</si>
  <si>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</si>
  <si>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</si>
  <si>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</si>
  <si>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</si>
  <si>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</si>
  <si>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</si>
  <si>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</si>
  <si>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</si>
  <si>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</si>
  <si>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</si>
  <si>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</si>
  <si>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</si>
  <si>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</si>
  <si>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</si>
  <si>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</si>
  <si>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</si>
  <si>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</si>
  <si>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</si>
  <si>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</si>
  <si>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</si>
  <si>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</si>
  <si>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</si>
  <si>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</si>
  <si>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</si>
  <si>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</si>
  <si>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</si>
  <si>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</si>
  <si>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</si>
  <si>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</si>
  <si>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</si>
  <si>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</si>
  <si>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</si>
  <si>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</si>
  <si>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</si>
  <si>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</si>
  <si>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</si>
  <si>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</si>
  <si>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</si>
  <si>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</si>
  <si>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</si>
  <si>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</si>
  <si>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</si>
  <si>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</si>
  <si>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</si>
  <si>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</si>
  <si>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</si>
  <si>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</si>
  <si>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</si>
  <si>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</si>
  <si>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</si>
  <si>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</si>
  <si>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</si>
  <si>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</si>
  <si>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</si>
  <si>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</si>
  <si>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</si>
  <si>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</si>
  <si>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</si>
  <si>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0894395537</t>
  </si>
  <si>
    <t>denica.getmanova@gmail.com</t>
  </si>
  <si>
    <t>venus.eu.com</t>
  </si>
  <si>
    <t xml:space="preserve">Аксения Видер Дочева </t>
  </si>
  <si>
    <t>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</si>
</sst>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42735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42790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Аксения Видер Дочева 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42735</v>
      </c>
    </row>
    <row r="11" spans="1:2" ht="15.75">
      <c r="A11" s="7" t="s">
        <v>950</v>
      </c>
      <c r="B11" s="547">
        <v>42790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969</v>
      </c>
    </row>
    <row r="24" spans="1:2" ht="15.75">
      <c r="A24" s="10" t="s">
        <v>892</v>
      </c>
      <c r="B24" s="657" t="s">
        <v>970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971</v>
      </c>
    </row>
    <row r="27" spans="1:2" ht="15.75">
      <c r="A27" s="10" t="s">
        <v>944</v>
      </c>
      <c r="B27" s="548" t="s">
        <v>972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 t="e">
        <f>(ABS('1-Баланс'!G32)-ABS('1-Баланс'!G33))/'2-Отчет за доходите'!G16</f>
        <v>#DIV/0!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-0.01971830985915493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-0.35251798561151076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-0.014373716632443531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2.1007194244604315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2.1007194244604315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0.5035971223021583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0.5035971223021583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0.055935613682092565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0.04077442065121737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953</v>
      </c>
      <c r="C23" s="560" t="s">
        <v>954</v>
      </c>
      <c r="D23" s="616" t="e">
        <f>(D21+'2-Отчет за доходите'!C14)/'2-Отчет за доходите'!G31</f>
        <v>#DIV/0!</v>
      </c>
    </row>
    <row r="24" spans="1:4" ht="31.5">
      <c r="A24" s="561">
        <v>18</v>
      </c>
      <c r="B24" s="559" t="s">
        <v>955</v>
      </c>
      <c r="C24" s="560" t="s">
        <v>956</v>
      </c>
      <c r="D24" s="61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42735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2024</v>
      </c>
    </row>
    <row r="4" spans="1:8" ht="15.75">
      <c r="A4" s="99" t="str">
        <f t="shared" si="0"/>
        <v>Винъс АД</v>
      </c>
      <c r="B4" s="99" t="str">
        <f t="shared" si="1"/>
        <v>175002913</v>
      </c>
      <c r="C4" s="550">
        <f t="shared" si="2"/>
        <v>42735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Винъс АД</v>
      </c>
      <c r="B5" s="99" t="str">
        <f t="shared" si="1"/>
        <v>175002913</v>
      </c>
      <c r="C5" s="550">
        <f t="shared" si="2"/>
        <v>42735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Винъс АД</v>
      </c>
      <c r="B6" s="99" t="str">
        <f t="shared" si="1"/>
        <v>175002913</v>
      </c>
      <c r="C6" s="550">
        <f t="shared" si="2"/>
        <v>42735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Винъс АД</v>
      </c>
      <c r="B7" s="99" t="str">
        <f t="shared" si="1"/>
        <v>175002913</v>
      </c>
      <c r="C7" s="550">
        <f t="shared" si="2"/>
        <v>42735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Винъс АД</v>
      </c>
      <c r="B8" s="99" t="str">
        <f t="shared" si="1"/>
        <v>175002913</v>
      </c>
      <c r="C8" s="550">
        <f t="shared" si="2"/>
        <v>42735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Винъс АД</v>
      </c>
      <c r="B9" s="99" t="str">
        <f t="shared" si="1"/>
        <v>175002913</v>
      </c>
      <c r="C9" s="550">
        <f t="shared" si="2"/>
        <v>42735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Винъс АД</v>
      </c>
      <c r="B10" s="99" t="str">
        <f t="shared" si="1"/>
        <v>175002913</v>
      </c>
      <c r="C10" s="550">
        <f t="shared" si="2"/>
        <v>42735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Винъс АД</v>
      </c>
      <c r="B11" s="99" t="str">
        <f t="shared" si="1"/>
        <v>175002913</v>
      </c>
      <c r="C11" s="550">
        <f t="shared" si="2"/>
        <v>42735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2024</v>
      </c>
    </row>
    <row r="12" spans="1:8" ht="15.75">
      <c r="A12" s="99" t="str">
        <f t="shared" si="0"/>
        <v>Винъс АД</v>
      </c>
      <c r="B12" s="99" t="str">
        <f t="shared" si="1"/>
        <v>175002913</v>
      </c>
      <c r="C12" s="550">
        <f t="shared" si="2"/>
        <v>42735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Винъс АД</v>
      </c>
      <c r="B13" s="99" t="str">
        <f t="shared" si="1"/>
        <v>175002913</v>
      </c>
      <c r="C13" s="550">
        <f t="shared" si="2"/>
        <v>42735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18</v>
      </c>
    </row>
    <row r="14" spans="1:8" ht="15.75">
      <c r="A14" s="99" t="str">
        <f t="shared" si="0"/>
        <v>Винъс АД</v>
      </c>
      <c r="B14" s="99" t="str">
        <f t="shared" si="1"/>
        <v>175002913</v>
      </c>
      <c r="C14" s="550">
        <f t="shared" si="2"/>
        <v>42735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Винъс АД</v>
      </c>
      <c r="B15" s="99" t="str">
        <f t="shared" si="1"/>
        <v>175002913</v>
      </c>
      <c r="C15" s="550">
        <f t="shared" si="2"/>
        <v>42735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Винъс АД</v>
      </c>
      <c r="B16" s="99" t="str">
        <f t="shared" si="1"/>
        <v>175002913</v>
      </c>
      <c r="C16" s="550">
        <f t="shared" si="2"/>
        <v>42735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Винъс АД</v>
      </c>
      <c r="B17" s="99" t="str">
        <f t="shared" si="1"/>
        <v>175002913</v>
      </c>
      <c r="C17" s="550">
        <f t="shared" si="2"/>
        <v>42735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Винъс АД</v>
      </c>
      <c r="B18" s="99" t="str">
        <f t="shared" si="1"/>
        <v>175002913</v>
      </c>
      <c r="C18" s="550">
        <f t="shared" si="2"/>
        <v>42735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Винъс АД</v>
      </c>
      <c r="B19" s="99" t="str">
        <f t="shared" si="1"/>
        <v>175002913</v>
      </c>
      <c r="C19" s="550">
        <f t="shared" si="2"/>
        <v>42735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1075</v>
      </c>
    </row>
    <row r="20" spans="1:8" ht="15.75">
      <c r="A20" s="99" t="str">
        <f t="shared" si="0"/>
        <v>Винъс АД</v>
      </c>
      <c r="B20" s="99" t="str">
        <f t="shared" si="1"/>
        <v>175002913</v>
      </c>
      <c r="C20" s="550">
        <f t="shared" si="2"/>
        <v>42735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Винъс АД</v>
      </c>
      <c r="B21" s="99" t="str">
        <f t="shared" si="1"/>
        <v>175002913</v>
      </c>
      <c r="C21" s="550">
        <f t="shared" si="2"/>
        <v>42735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1075</v>
      </c>
    </row>
    <row r="22" spans="1:8" ht="15.75">
      <c r="A22" s="99" t="str">
        <f t="shared" si="0"/>
        <v>Винъс АД</v>
      </c>
      <c r="B22" s="99" t="str">
        <f t="shared" si="1"/>
        <v>175002913</v>
      </c>
      <c r="C22" s="550">
        <f t="shared" si="2"/>
        <v>42735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Винъс АД</v>
      </c>
      <c r="B23" s="99" t="str">
        <f t="shared" si="1"/>
        <v>175002913</v>
      </c>
      <c r="C23" s="550">
        <f t="shared" si="2"/>
        <v>42735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Винъс АД</v>
      </c>
      <c r="B24" s="99" t="str">
        <f t="shared" si="1"/>
        <v>175002913</v>
      </c>
      <c r="C24" s="550">
        <f t="shared" si="2"/>
        <v>42735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Винъс АД</v>
      </c>
      <c r="B25" s="99" t="str">
        <f t="shared" si="1"/>
        <v>175002913</v>
      </c>
      <c r="C25" s="550">
        <f t="shared" si="2"/>
        <v>42735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Винъс АД</v>
      </c>
      <c r="B26" s="99" t="str">
        <f t="shared" si="1"/>
        <v>175002913</v>
      </c>
      <c r="C26" s="550">
        <f t="shared" si="2"/>
        <v>42735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Винъс АД</v>
      </c>
      <c r="B27" s="99" t="str">
        <f t="shared" si="1"/>
        <v>175002913</v>
      </c>
      <c r="C27" s="550">
        <f t="shared" si="2"/>
        <v>42735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Винъс АД</v>
      </c>
      <c r="B28" s="99" t="str">
        <f t="shared" si="1"/>
        <v>175002913</v>
      </c>
      <c r="C28" s="550">
        <f t="shared" si="2"/>
        <v>42735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Винъс АД</v>
      </c>
      <c r="B29" s="99" t="str">
        <f t="shared" si="1"/>
        <v>175002913</v>
      </c>
      <c r="C29" s="550">
        <f t="shared" si="2"/>
        <v>42735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Винъс АД</v>
      </c>
      <c r="B30" s="99" t="str">
        <f t="shared" si="1"/>
        <v>175002913</v>
      </c>
      <c r="C30" s="550">
        <f t="shared" si="2"/>
        <v>42735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Винъс АД</v>
      </c>
      <c r="B31" s="99" t="str">
        <f t="shared" si="1"/>
        <v>175002913</v>
      </c>
      <c r="C31" s="550">
        <f t="shared" si="2"/>
        <v>42735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Винъс АД</v>
      </c>
      <c r="B32" s="99" t="str">
        <f t="shared" si="1"/>
        <v>175002913</v>
      </c>
      <c r="C32" s="550">
        <f t="shared" si="2"/>
        <v>42735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Винъс АД</v>
      </c>
      <c r="B33" s="99" t="str">
        <f t="shared" si="1"/>
        <v>175002913</v>
      </c>
      <c r="C33" s="550">
        <f t="shared" si="2"/>
        <v>42735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Винъс АД</v>
      </c>
      <c r="B34" s="99" t="str">
        <f t="shared" si="1"/>
        <v>175002913</v>
      </c>
      <c r="C34" s="550">
        <f t="shared" si="2"/>
        <v>42735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42735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Винъс АД</v>
      </c>
      <c r="B36" s="99" t="str">
        <f t="shared" si="4"/>
        <v>175002913</v>
      </c>
      <c r="C36" s="550">
        <f t="shared" si="5"/>
        <v>42735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Винъс АД</v>
      </c>
      <c r="B37" s="99" t="str">
        <f t="shared" si="4"/>
        <v>175002913</v>
      </c>
      <c r="C37" s="550">
        <f t="shared" si="5"/>
        <v>42735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Винъс АД</v>
      </c>
      <c r="B38" s="99" t="str">
        <f t="shared" si="4"/>
        <v>175002913</v>
      </c>
      <c r="C38" s="550">
        <f t="shared" si="5"/>
        <v>42735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Винъс АД</v>
      </c>
      <c r="B39" s="99" t="str">
        <f t="shared" si="4"/>
        <v>175002913</v>
      </c>
      <c r="C39" s="550">
        <f t="shared" si="5"/>
        <v>42735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Винъс АД</v>
      </c>
      <c r="B40" s="99" t="str">
        <f t="shared" si="4"/>
        <v>175002913</v>
      </c>
      <c r="C40" s="550">
        <f t="shared" si="5"/>
        <v>42735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Винъс АД</v>
      </c>
      <c r="B41" s="99" t="str">
        <f t="shared" si="4"/>
        <v>175002913</v>
      </c>
      <c r="C41" s="550">
        <f t="shared" si="5"/>
        <v>42735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3117</v>
      </c>
    </row>
    <row r="42" spans="1:8" ht="15.75">
      <c r="A42" s="99" t="str">
        <f t="shared" si="3"/>
        <v>Винъс АД</v>
      </c>
      <c r="B42" s="99" t="str">
        <f t="shared" si="4"/>
        <v>175002913</v>
      </c>
      <c r="C42" s="550">
        <f t="shared" si="5"/>
        <v>42735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Винъс АД</v>
      </c>
      <c r="B43" s="99" t="str">
        <f t="shared" si="4"/>
        <v>175002913</v>
      </c>
      <c r="C43" s="550">
        <f t="shared" si="5"/>
        <v>42735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Винъс АД</v>
      </c>
      <c r="B44" s="99" t="str">
        <f t="shared" si="4"/>
        <v>175002913</v>
      </c>
      <c r="C44" s="550">
        <f t="shared" si="5"/>
        <v>42735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Винъс АД</v>
      </c>
      <c r="B45" s="99" t="str">
        <f t="shared" si="4"/>
        <v>175002913</v>
      </c>
      <c r="C45" s="550">
        <f t="shared" si="5"/>
        <v>42735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Винъс АД</v>
      </c>
      <c r="B46" s="99" t="str">
        <f t="shared" si="4"/>
        <v>175002913</v>
      </c>
      <c r="C46" s="550">
        <f t="shared" si="5"/>
        <v>42735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Винъс АД</v>
      </c>
      <c r="B47" s="99" t="str">
        <f t="shared" si="4"/>
        <v>175002913</v>
      </c>
      <c r="C47" s="550">
        <f t="shared" si="5"/>
        <v>42735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Винъс АД</v>
      </c>
      <c r="B48" s="99" t="str">
        <f t="shared" si="4"/>
        <v>175002913</v>
      </c>
      <c r="C48" s="550">
        <f t="shared" si="5"/>
        <v>42735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Винъс АД</v>
      </c>
      <c r="B49" s="99" t="str">
        <f t="shared" si="4"/>
        <v>175002913</v>
      </c>
      <c r="C49" s="550">
        <f t="shared" si="5"/>
        <v>42735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.75">
      <c r="A50" s="99" t="str">
        <f t="shared" si="3"/>
        <v>Винъс АД</v>
      </c>
      <c r="B50" s="99" t="str">
        <f t="shared" si="4"/>
        <v>175002913</v>
      </c>
      <c r="C50" s="550">
        <f t="shared" si="5"/>
        <v>42735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.75">
      <c r="A51" s="99" t="str">
        <f t="shared" si="3"/>
        <v>Винъс АД</v>
      </c>
      <c r="B51" s="99" t="str">
        <f t="shared" si="4"/>
        <v>175002913</v>
      </c>
      <c r="C51" s="550">
        <f t="shared" si="5"/>
        <v>42735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</v>
      </c>
    </row>
    <row r="52" spans="1:8" ht="15.75">
      <c r="A52" s="99" t="str">
        <f t="shared" si="3"/>
        <v>Винъс АД</v>
      </c>
      <c r="B52" s="99" t="str">
        <f t="shared" si="4"/>
        <v>175002913</v>
      </c>
      <c r="C52" s="550">
        <f t="shared" si="5"/>
        <v>42735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Винъс АД</v>
      </c>
      <c r="B53" s="99" t="str">
        <f t="shared" si="4"/>
        <v>175002913</v>
      </c>
      <c r="C53" s="550">
        <f t="shared" si="5"/>
        <v>42735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Винъс АД</v>
      </c>
      <c r="B54" s="99" t="str">
        <f t="shared" si="4"/>
        <v>175002913</v>
      </c>
      <c r="C54" s="550">
        <f t="shared" si="5"/>
        <v>42735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Винъс АД</v>
      </c>
      <c r="B55" s="99" t="str">
        <f t="shared" si="4"/>
        <v>175002913</v>
      </c>
      <c r="C55" s="550">
        <f t="shared" si="5"/>
        <v>42735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Винъс АД</v>
      </c>
      <c r="B56" s="99" t="str">
        <f t="shared" si="4"/>
        <v>175002913</v>
      </c>
      <c r="C56" s="550">
        <f t="shared" si="5"/>
        <v>42735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Винъс АД</v>
      </c>
      <c r="B57" s="99" t="str">
        <f t="shared" si="4"/>
        <v>175002913</v>
      </c>
      <c r="C57" s="550">
        <f t="shared" si="5"/>
        <v>42735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222</v>
      </c>
    </row>
    <row r="58" spans="1:8" ht="15.75">
      <c r="A58" s="99" t="str">
        <f t="shared" si="3"/>
        <v>Винъс АД</v>
      </c>
      <c r="B58" s="99" t="str">
        <f t="shared" si="4"/>
        <v>175002913</v>
      </c>
      <c r="C58" s="550">
        <f t="shared" si="5"/>
        <v>42735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Винъс АД</v>
      </c>
      <c r="B59" s="99" t="str">
        <f t="shared" si="4"/>
        <v>175002913</v>
      </c>
      <c r="C59" s="550">
        <f t="shared" si="5"/>
        <v>42735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Винъс АД</v>
      </c>
      <c r="B60" s="99" t="str">
        <f t="shared" si="4"/>
        <v>175002913</v>
      </c>
      <c r="C60" s="550">
        <f t="shared" si="5"/>
        <v>42735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Винъс АД</v>
      </c>
      <c r="B61" s="99" t="str">
        <f t="shared" si="4"/>
        <v>175002913</v>
      </c>
      <c r="C61" s="550">
        <f t="shared" si="5"/>
        <v>42735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Винъс АД</v>
      </c>
      <c r="B62" s="99" t="str">
        <f t="shared" si="4"/>
        <v>175002913</v>
      </c>
      <c r="C62" s="550">
        <f t="shared" si="5"/>
        <v>42735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Винъс АД</v>
      </c>
      <c r="B63" s="99" t="str">
        <f t="shared" si="4"/>
        <v>175002913</v>
      </c>
      <c r="C63" s="550">
        <f t="shared" si="5"/>
        <v>42735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Винъс АД</v>
      </c>
      <c r="B64" s="99" t="str">
        <f t="shared" si="4"/>
        <v>175002913</v>
      </c>
      <c r="C64" s="550">
        <f t="shared" si="5"/>
        <v>42735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Винъс АД</v>
      </c>
      <c r="B65" s="99" t="str">
        <f t="shared" si="4"/>
        <v>175002913</v>
      </c>
      <c r="C65" s="550">
        <f t="shared" si="5"/>
        <v>42735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70</v>
      </c>
    </row>
    <row r="66" spans="1:8" ht="15.75">
      <c r="A66" s="99" t="str">
        <f t="shared" si="3"/>
        <v>Винъс АД</v>
      </c>
      <c r="B66" s="99" t="str">
        <f t="shared" si="4"/>
        <v>175002913</v>
      </c>
      <c r="C66" s="550">
        <f t="shared" si="5"/>
        <v>42735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.7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42735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Винъс АД</v>
      </c>
      <c r="B68" s="99" t="str">
        <f t="shared" si="7"/>
        <v>175002913</v>
      </c>
      <c r="C68" s="550">
        <f t="shared" si="8"/>
        <v>42735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Винъс АД</v>
      </c>
      <c r="B69" s="99" t="str">
        <f t="shared" si="7"/>
        <v>175002913</v>
      </c>
      <c r="C69" s="550">
        <f t="shared" si="8"/>
        <v>42735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70</v>
      </c>
    </row>
    <row r="70" spans="1:8" ht="15.75">
      <c r="A70" s="99" t="str">
        <f t="shared" si="6"/>
        <v>Винъс АД</v>
      </c>
      <c r="B70" s="99" t="str">
        <f t="shared" si="7"/>
        <v>175002913</v>
      </c>
      <c r="C70" s="550">
        <f t="shared" si="8"/>
        <v>42735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Винъс АД</v>
      </c>
      <c r="B71" s="99" t="str">
        <f t="shared" si="7"/>
        <v>175002913</v>
      </c>
      <c r="C71" s="550">
        <f t="shared" si="8"/>
        <v>42735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292</v>
      </c>
    </row>
    <row r="72" spans="1:8" ht="15.75">
      <c r="A72" s="99" t="str">
        <f t="shared" si="6"/>
        <v>Винъс АД</v>
      </c>
      <c r="B72" s="99" t="str">
        <f t="shared" si="7"/>
        <v>175002913</v>
      </c>
      <c r="C72" s="550">
        <f t="shared" si="8"/>
        <v>42735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3409</v>
      </c>
    </row>
    <row r="73" spans="1:8" ht="15.75">
      <c r="A73" s="99" t="str">
        <f t="shared" si="6"/>
        <v>Винъс АД</v>
      </c>
      <c r="B73" s="99" t="str">
        <f t="shared" si="7"/>
        <v>175002913</v>
      </c>
      <c r="C73" s="550">
        <f t="shared" si="8"/>
        <v>42735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.75">
      <c r="A74" s="99" t="str">
        <f t="shared" si="6"/>
        <v>Винъс АД</v>
      </c>
      <c r="B74" s="99" t="str">
        <f t="shared" si="7"/>
        <v>175002913</v>
      </c>
      <c r="C74" s="550">
        <f t="shared" si="8"/>
        <v>42735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.75">
      <c r="A75" s="99" t="str">
        <f t="shared" si="6"/>
        <v>Винъс АД</v>
      </c>
      <c r="B75" s="99" t="str">
        <f t="shared" si="7"/>
        <v>175002913</v>
      </c>
      <c r="C75" s="550">
        <f t="shared" si="8"/>
        <v>42735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Винъс АД</v>
      </c>
      <c r="B76" s="99" t="str">
        <f t="shared" si="7"/>
        <v>175002913</v>
      </c>
      <c r="C76" s="550">
        <f t="shared" si="8"/>
        <v>42735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Винъс АД</v>
      </c>
      <c r="B77" s="99" t="str">
        <f t="shared" si="7"/>
        <v>175002913</v>
      </c>
      <c r="C77" s="550">
        <f t="shared" si="8"/>
        <v>42735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Винъс АД</v>
      </c>
      <c r="B78" s="99" t="str">
        <f t="shared" si="7"/>
        <v>175002913</v>
      </c>
      <c r="C78" s="550">
        <f t="shared" si="8"/>
        <v>42735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Винъс АД</v>
      </c>
      <c r="B79" s="99" t="str">
        <f t="shared" si="7"/>
        <v>175002913</v>
      </c>
      <c r="C79" s="550">
        <f t="shared" si="8"/>
        <v>42735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.75">
      <c r="A80" s="99" t="str">
        <f t="shared" si="6"/>
        <v>Винъс АД</v>
      </c>
      <c r="B80" s="99" t="str">
        <f t="shared" si="7"/>
        <v>175002913</v>
      </c>
      <c r="C80" s="550">
        <f t="shared" si="8"/>
        <v>42735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Винъс АД</v>
      </c>
      <c r="B81" s="99" t="str">
        <f t="shared" si="7"/>
        <v>175002913</v>
      </c>
      <c r="C81" s="550">
        <f t="shared" si="8"/>
        <v>42735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Винъс АД</v>
      </c>
      <c r="B82" s="99" t="str">
        <f t="shared" si="7"/>
        <v>175002913</v>
      </c>
      <c r="C82" s="550">
        <f t="shared" si="8"/>
        <v>42735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Винъс АД</v>
      </c>
      <c r="B83" s="99" t="str">
        <f t="shared" si="7"/>
        <v>175002913</v>
      </c>
      <c r="C83" s="550">
        <f t="shared" si="8"/>
        <v>42735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Винъс АД</v>
      </c>
      <c r="B84" s="99" t="str">
        <f t="shared" si="7"/>
        <v>175002913</v>
      </c>
      <c r="C84" s="550">
        <f t="shared" si="8"/>
        <v>42735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Винъс АД</v>
      </c>
      <c r="B85" s="99" t="str">
        <f t="shared" si="7"/>
        <v>175002913</v>
      </c>
      <c r="C85" s="550">
        <f t="shared" si="8"/>
        <v>42735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Винъс АД</v>
      </c>
      <c r="B86" s="99" t="str">
        <f t="shared" si="7"/>
        <v>175002913</v>
      </c>
      <c r="C86" s="550">
        <f t="shared" si="8"/>
        <v>42735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.75">
      <c r="A87" s="99" t="str">
        <f t="shared" si="6"/>
        <v>Винъс АД</v>
      </c>
      <c r="B87" s="99" t="str">
        <f t="shared" si="7"/>
        <v>175002913</v>
      </c>
      <c r="C87" s="550">
        <f t="shared" si="8"/>
        <v>42735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-529</v>
      </c>
    </row>
    <row r="88" spans="1:8" ht="15.75">
      <c r="A88" s="99" t="str">
        <f t="shared" si="6"/>
        <v>Винъс АД</v>
      </c>
      <c r="B88" s="99" t="str">
        <f t="shared" si="7"/>
        <v>175002913</v>
      </c>
      <c r="C88" s="550">
        <f t="shared" si="8"/>
        <v>42735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.75">
      <c r="A89" s="99" t="str">
        <f t="shared" si="6"/>
        <v>Винъс АД</v>
      </c>
      <c r="B89" s="99" t="str">
        <f t="shared" si="7"/>
        <v>175002913</v>
      </c>
      <c r="C89" s="550">
        <f t="shared" si="8"/>
        <v>42735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</v>
      </c>
    </row>
    <row r="90" spans="1:8" ht="15.75">
      <c r="A90" s="99" t="str">
        <f t="shared" si="6"/>
        <v>Винъс АД</v>
      </c>
      <c r="B90" s="99" t="str">
        <f t="shared" si="7"/>
        <v>175002913</v>
      </c>
      <c r="C90" s="550">
        <f t="shared" si="8"/>
        <v>42735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Винъс АД</v>
      </c>
      <c r="B91" s="99" t="str">
        <f t="shared" si="7"/>
        <v>175002913</v>
      </c>
      <c r="C91" s="550">
        <f t="shared" si="8"/>
        <v>42735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Винъс АД</v>
      </c>
      <c r="B92" s="99" t="str">
        <f t="shared" si="7"/>
        <v>175002913</v>
      </c>
      <c r="C92" s="550">
        <f t="shared" si="8"/>
        <v>42735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-49</v>
      </c>
    </row>
    <row r="93" spans="1:8" ht="15.75">
      <c r="A93" s="99" t="str">
        <f t="shared" si="6"/>
        <v>Винъс АД</v>
      </c>
      <c r="B93" s="99" t="str">
        <f t="shared" si="7"/>
        <v>175002913</v>
      </c>
      <c r="C93" s="550">
        <f t="shared" si="8"/>
        <v>42735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-578</v>
      </c>
    </row>
    <row r="94" spans="1:8" ht="15.75">
      <c r="A94" s="99" t="str">
        <f t="shared" si="6"/>
        <v>Винъс АД</v>
      </c>
      <c r="B94" s="99" t="str">
        <f t="shared" si="7"/>
        <v>175002913</v>
      </c>
      <c r="C94" s="550">
        <f t="shared" si="8"/>
        <v>42735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2485</v>
      </c>
    </row>
    <row r="95" spans="1:8" ht="15.75">
      <c r="A95" s="99" t="str">
        <f t="shared" si="6"/>
        <v>Винъс АД</v>
      </c>
      <c r="B95" s="99" t="str">
        <f t="shared" si="7"/>
        <v>175002913</v>
      </c>
      <c r="C95" s="550">
        <f t="shared" si="8"/>
        <v>42735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785</v>
      </c>
    </row>
    <row r="96" spans="1:8" ht="15.75">
      <c r="A96" s="99" t="str">
        <f t="shared" si="6"/>
        <v>Винъс АД</v>
      </c>
      <c r="B96" s="99" t="str">
        <f t="shared" si="7"/>
        <v>175002913</v>
      </c>
      <c r="C96" s="550">
        <f t="shared" si="8"/>
        <v>42735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Винъс АД</v>
      </c>
      <c r="B97" s="99" t="str">
        <f t="shared" si="7"/>
        <v>175002913</v>
      </c>
      <c r="C97" s="550">
        <f t="shared" si="8"/>
        <v>42735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Винъс АД</v>
      </c>
      <c r="B98" s="99" t="str">
        <f t="shared" si="7"/>
        <v>175002913</v>
      </c>
      <c r="C98" s="550">
        <f t="shared" si="8"/>
        <v>42735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42735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42735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42735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42735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42735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42735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42735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42735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42735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42735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42735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42735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139</v>
      </c>
    </row>
    <row r="111" spans="1:8" ht="15.7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42735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42735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65</v>
      </c>
    </row>
    <row r="113" spans="1:8" ht="15.7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42735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42</v>
      </c>
    </row>
    <row r="114" spans="1:8" ht="15.7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42735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42735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42735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42735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28</v>
      </c>
    </row>
    <row r="118" spans="1:8" ht="15.7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42735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.7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42735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42735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139</v>
      </c>
    </row>
    <row r="121" spans="1:8" ht="15.7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42735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42735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42735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42735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139</v>
      </c>
    </row>
    <row r="125" spans="1:8" ht="15.7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42735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3409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42735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0</v>
      </c>
    </row>
    <row r="128" spans="1:8" ht="15.7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42735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</v>
      </c>
    </row>
    <row r="129" spans="1:8" ht="15.7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42735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42735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10</v>
      </c>
    </row>
    <row r="131" spans="1:8" ht="15.7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42735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.7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42735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42735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42735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19</v>
      </c>
    </row>
    <row r="135" spans="1:8" ht="15.7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42735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42735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42735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49</v>
      </c>
    </row>
    <row r="138" spans="1:8" ht="15.7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42735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42735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42735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42735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42735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.7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42735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49</v>
      </c>
    </row>
    <row r="144" spans="1:8" ht="15.7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42735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42735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42735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42735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49</v>
      </c>
    </row>
    <row r="148" spans="1:8" ht="15.7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42735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42735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42735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42735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42735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42735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42735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42735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42735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49</v>
      </c>
    </row>
    <row r="157" spans="1:8" ht="15.7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42735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42735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42735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0</v>
      </c>
    </row>
    <row r="160" spans="1:8" ht="15.7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42735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42735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0</v>
      </c>
    </row>
    <row r="162" spans="1:8" ht="15.7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42735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42735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42735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42735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42735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42735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42735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42735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42735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0</v>
      </c>
    </row>
    <row r="171" spans="1:8" ht="15.7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42735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49</v>
      </c>
    </row>
    <row r="172" spans="1:8" ht="15.7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42735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42735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42735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0</v>
      </c>
    </row>
    <row r="175" spans="1:8" ht="15.7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42735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49</v>
      </c>
    </row>
    <row r="176" spans="1:8" ht="15.7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42735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49</v>
      </c>
    </row>
    <row r="177" spans="1:8" ht="15.7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42735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42735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49</v>
      </c>
    </row>
    <row r="179" spans="1:8" ht="15.7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42735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49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42735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0</v>
      </c>
    </row>
    <row r="182" spans="1:8" ht="15.7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42735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-28</v>
      </c>
    </row>
    <row r="183" spans="1:8" ht="15.7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42735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42735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-9</v>
      </c>
    </row>
    <row r="185" spans="1:8" ht="15.7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42735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</v>
      </c>
    </row>
    <row r="186" spans="1:8" ht="15.7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42735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42735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42735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42735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42735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0</v>
      </c>
    </row>
    <row r="191" spans="1:8" ht="15.7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42735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-36</v>
      </c>
    </row>
    <row r="192" spans="1:8" ht="15.7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42735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-65</v>
      </c>
    </row>
    <row r="193" spans="1:8" ht="15.7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42735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42735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42735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42735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42735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42735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42735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42735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42735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42735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-65</v>
      </c>
    </row>
    <row r="203" spans="1:8" ht="15.7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42735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42735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42735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65</v>
      </c>
    </row>
    <row r="206" spans="1:8" ht="15.7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42735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42735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42735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42735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42735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42735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65</v>
      </c>
    </row>
    <row r="212" spans="1:8" ht="15.7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42735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-36</v>
      </c>
    </row>
    <row r="213" spans="1:8" ht="15.7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42735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106</v>
      </c>
    </row>
    <row r="214" spans="1:8" ht="15.7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42735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70</v>
      </c>
    </row>
    <row r="215" spans="1:8" ht="15.7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42735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42735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42735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.7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42735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42735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42735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42735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.7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42735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42735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42735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42735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42735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42735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42735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42735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42735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42735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42735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42735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42735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42735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.7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42735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42735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42735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.7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42735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.7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42735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42735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42735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42735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.7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42735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42735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42735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42735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42735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42735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42735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42735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42735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42735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42735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42735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42735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42735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.7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42735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42735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42735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.7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42735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42735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42735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42735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42735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42735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42735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42735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42735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42735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42735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42735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42735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42735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42735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42735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42735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42735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42735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42735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42735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42735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42735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42735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42735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42735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42735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42735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42735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42735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42735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42735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42735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42735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42735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42735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42735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42735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42735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42735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42735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42735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42735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42735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42735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42735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42735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42735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42735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42735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42735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42735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42735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42735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42735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42735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42735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42735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42735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42735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42735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42735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42735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42735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42735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42735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42735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42735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42735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42735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42735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42735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42735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42735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42735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42735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42735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42735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42735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42735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42735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42735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42735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42735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42735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42735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42735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42735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42735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.7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42735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42735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42735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42735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.7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42735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42735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42735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42735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42735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42735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42735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42735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42735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42735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42735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42735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42735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42735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63</v>
      </c>
    </row>
    <row r="369" spans="1:8" ht="15.7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42735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42735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42735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63</v>
      </c>
    </row>
    <row r="372" spans="1:8" ht="15.7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42735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-592</v>
      </c>
    </row>
    <row r="373" spans="1:8" ht="15.7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42735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42735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42735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42735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-592</v>
      </c>
    </row>
    <row r="377" spans="1:8" ht="15.7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42735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-49</v>
      </c>
    </row>
    <row r="378" spans="1:8" ht="15.7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42735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42735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42735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42735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42735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42735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42735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42735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42735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42735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42735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42735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42735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-641</v>
      </c>
    </row>
    <row r="391" spans="1:8" ht="15.7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42735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42735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42735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-641</v>
      </c>
    </row>
    <row r="394" spans="1:8" ht="15.7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42735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42735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42735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42735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42735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42735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42735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42735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42735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42735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42735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42735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42735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42735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42735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42735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42735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42735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42735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42735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42735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42735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42735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2534</v>
      </c>
    </row>
    <row r="417" spans="1:8" ht="15.7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42735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42735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42735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42735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2534</v>
      </c>
    </row>
    <row r="421" spans="1:8" ht="15.7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42735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-49</v>
      </c>
    </row>
    <row r="422" spans="1:8" ht="15.7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42735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42735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42735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42735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42735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42735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42735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42735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42735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42735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42735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42735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42735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2485</v>
      </c>
    </row>
    <row r="435" spans="1:8" ht="15.7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42735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42735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42735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2485</v>
      </c>
    </row>
    <row r="438" spans="1:8" ht="15.7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42735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789</v>
      </c>
    </row>
    <row r="439" spans="1:8" ht="15.7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42735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42735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42735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42735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789</v>
      </c>
    </row>
    <row r="443" spans="1:8" ht="15.7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42735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42735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42735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42735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42735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42735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42735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42735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42735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42735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42735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42735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42735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-4</v>
      </c>
    </row>
    <row r="456" spans="1:8" ht="15.7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42735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785</v>
      </c>
    </row>
    <row r="457" spans="1:8" ht="15.7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42735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42735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42735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785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42735</v>
      </c>
      <c r="D461" s="99" t="s">
        <v>523</v>
      </c>
      <c r="E461" s="482">
        <v>1</v>
      </c>
      <c r="F461" s="99" t="s">
        <v>522</v>
      </c>
      <c r="H461" s="99">
        <f>'Справка 6'!D11</f>
        <v>1960</v>
      </c>
    </row>
    <row r="462" spans="1:8" ht="15.7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42735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42735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42735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42735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42735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42735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42735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42735</v>
      </c>
      <c r="D469" s="99" t="s">
        <v>545</v>
      </c>
      <c r="E469" s="482">
        <v>1</v>
      </c>
      <c r="F469" s="99" t="s">
        <v>804</v>
      </c>
      <c r="H469" s="99">
        <f>'Справка 6'!D19</f>
        <v>1960</v>
      </c>
    </row>
    <row r="470" spans="1:8" ht="15.7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42735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42735</v>
      </c>
      <c r="D471" s="99" t="s">
        <v>549</v>
      </c>
      <c r="E471" s="482">
        <v>1</v>
      </c>
      <c r="F471" s="99" t="s">
        <v>548</v>
      </c>
      <c r="H471" s="99">
        <f>'Справка 6'!D21</f>
        <v>18</v>
      </c>
    </row>
    <row r="472" spans="1:8" ht="15.7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42735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42735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42735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42735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42735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42735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42735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42735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42735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42735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42735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42735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42735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42735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42735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42735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42735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42735</v>
      </c>
      <c r="D489" s="99" t="s">
        <v>581</v>
      </c>
      <c r="E489" s="482">
        <v>1</v>
      </c>
      <c r="F489" s="99" t="s">
        <v>580</v>
      </c>
      <c r="H489" s="99">
        <f>'Справка 6'!D41</f>
        <v>1075</v>
      </c>
    </row>
    <row r="490" spans="1:8" ht="15.7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42735</v>
      </c>
      <c r="D490" s="99" t="s">
        <v>583</v>
      </c>
      <c r="E490" s="482">
        <v>1</v>
      </c>
      <c r="F490" s="99" t="s">
        <v>582</v>
      </c>
      <c r="H490" s="99">
        <f>'Справка 6'!D42</f>
        <v>3053</v>
      </c>
    </row>
    <row r="491" spans="1:8" ht="15.7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42735</v>
      </c>
      <c r="D491" s="99" t="s">
        <v>523</v>
      </c>
      <c r="E491" s="482">
        <v>2</v>
      </c>
      <c r="F491" s="99" t="s">
        <v>522</v>
      </c>
      <c r="H491" s="99">
        <f>'Справка 6'!E11</f>
        <v>64</v>
      </c>
    </row>
    <row r="492" spans="1:8" ht="15.7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42735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42735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42735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42735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42735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42735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42735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42735</v>
      </c>
      <c r="D499" s="99" t="s">
        <v>545</v>
      </c>
      <c r="E499" s="482">
        <v>2</v>
      </c>
      <c r="F499" s="99" t="s">
        <v>804</v>
      </c>
      <c r="H499" s="99">
        <f>'Справка 6'!E19</f>
        <v>64</v>
      </c>
    </row>
    <row r="500" spans="1:8" ht="15.7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42735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42735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42735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42735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42735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42735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42735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42735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42735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42735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42735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42735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42735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42735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42735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42735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42735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42735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42735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42735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42735</v>
      </c>
      <c r="D520" s="99" t="s">
        <v>583</v>
      </c>
      <c r="E520" s="482">
        <v>2</v>
      </c>
      <c r="F520" s="99" t="s">
        <v>582</v>
      </c>
      <c r="H520" s="99">
        <f>'Справка 6'!E42</f>
        <v>64</v>
      </c>
    </row>
    <row r="521" spans="1:8" ht="15.7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42735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42735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42735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42735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42735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42735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42735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42735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42735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42735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42735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42735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42735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42735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42735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42735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42735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42735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42735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42735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42735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42735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42735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42735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42735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42735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42735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42735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42735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42735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42735</v>
      </c>
      <c r="D551" s="99" t="s">
        <v>523</v>
      </c>
      <c r="E551" s="482">
        <v>4</v>
      </c>
      <c r="F551" s="99" t="s">
        <v>522</v>
      </c>
      <c r="H551" s="99">
        <f>'Справка 6'!G11</f>
        <v>2024</v>
      </c>
    </row>
    <row r="552" spans="1:8" ht="15.7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42735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42735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42735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42735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42735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42735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42735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42735</v>
      </c>
      <c r="D559" s="99" t="s">
        <v>545</v>
      </c>
      <c r="E559" s="482">
        <v>4</v>
      </c>
      <c r="F559" s="99" t="s">
        <v>804</v>
      </c>
      <c r="H559" s="99">
        <f>'Справка 6'!G19</f>
        <v>2024</v>
      </c>
    </row>
    <row r="560" spans="1:8" ht="15.7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42735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42735</v>
      </c>
      <c r="D561" s="99" t="s">
        <v>549</v>
      </c>
      <c r="E561" s="482">
        <v>4</v>
      </c>
      <c r="F561" s="99" t="s">
        <v>548</v>
      </c>
      <c r="H561" s="99">
        <f>'Справка 6'!G21</f>
        <v>18</v>
      </c>
    </row>
    <row r="562" spans="1:8" ht="15.7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42735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42735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42735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42735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42735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42735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42735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42735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42735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42735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42735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42735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42735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42735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42735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42735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42735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42735</v>
      </c>
      <c r="D579" s="99" t="s">
        <v>581</v>
      </c>
      <c r="E579" s="482">
        <v>4</v>
      </c>
      <c r="F579" s="99" t="s">
        <v>580</v>
      </c>
      <c r="H579" s="99">
        <f>'Справка 6'!G41</f>
        <v>1075</v>
      </c>
    </row>
    <row r="580" spans="1:8" ht="15.7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42735</v>
      </c>
      <c r="D580" s="99" t="s">
        <v>583</v>
      </c>
      <c r="E580" s="482">
        <v>4</v>
      </c>
      <c r="F580" s="99" t="s">
        <v>582</v>
      </c>
      <c r="H580" s="99">
        <f>'Справка 6'!G42</f>
        <v>3117</v>
      </c>
    </row>
    <row r="581" spans="1:8" ht="15.7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42735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42735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42735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42735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42735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42735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42735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42735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42735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42735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42735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42735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42735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42735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42735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42735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42735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42735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42735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42735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42735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42735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42735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42735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42735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42735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42735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42735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42735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42735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42735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42735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42735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42735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42735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42735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42735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42735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42735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42735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42735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42735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42735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42735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42735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42735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42735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42735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42735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42735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42735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42735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42735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42735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42735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42735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42735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42735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42735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42735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42735</v>
      </c>
      <c r="D641" s="99" t="s">
        <v>523</v>
      </c>
      <c r="E641" s="482">
        <v>7</v>
      </c>
      <c r="F641" s="99" t="s">
        <v>522</v>
      </c>
      <c r="H641" s="99">
        <f>'Справка 6'!J11</f>
        <v>2024</v>
      </c>
    </row>
    <row r="642" spans="1:8" ht="15.7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42735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42735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42735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42735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42735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42735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42735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42735</v>
      </c>
      <c r="D649" s="99" t="s">
        <v>545</v>
      </c>
      <c r="E649" s="482">
        <v>7</v>
      </c>
      <c r="F649" s="99" t="s">
        <v>804</v>
      </c>
      <c r="H649" s="99">
        <f>'Справка 6'!J19</f>
        <v>2024</v>
      </c>
    </row>
    <row r="650" spans="1:8" ht="15.7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42735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42735</v>
      </c>
      <c r="D651" s="99" t="s">
        <v>549</v>
      </c>
      <c r="E651" s="482">
        <v>7</v>
      </c>
      <c r="F651" s="99" t="s">
        <v>548</v>
      </c>
      <c r="H651" s="99">
        <f>'Справка 6'!J21</f>
        <v>18</v>
      </c>
    </row>
    <row r="652" spans="1:8" ht="15.7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42735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42735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42735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42735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42735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42735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42735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42735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42735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42735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42735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42735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42735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42735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42735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42735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42735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42735</v>
      </c>
      <c r="D669" s="99" t="s">
        <v>581</v>
      </c>
      <c r="E669" s="482">
        <v>7</v>
      </c>
      <c r="F669" s="99" t="s">
        <v>580</v>
      </c>
      <c r="H669" s="99">
        <f>'Справка 6'!J41</f>
        <v>1075</v>
      </c>
    </row>
    <row r="670" spans="1:8" ht="15.7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42735</v>
      </c>
      <c r="D670" s="99" t="s">
        <v>583</v>
      </c>
      <c r="E670" s="482">
        <v>7</v>
      </c>
      <c r="F670" s="99" t="s">
        <v>582</v>
      </c>
      <c r="H670" s="99">
        <f>'Справка 6'!J42</f>
        <v>3117</v>
      </c>
    </row>
    <row r="671" spans="1:8" ht="15.7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42735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42735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42735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42735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42735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42735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42735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42735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42735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.7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42735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42735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42735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42735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42735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42735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42735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42735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42735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42735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42735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42735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42735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42735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42735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42735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42735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42735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42735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42735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42735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.7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42735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42735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42735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42735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42735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42735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42735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42735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42735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42735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42735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42735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42735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42735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42735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42735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42735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42735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42735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42735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42735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42735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42735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42735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42735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42735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42735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42735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42735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42735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42735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42735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42735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42735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42735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42735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42735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42735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42735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42735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42735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42735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42735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42735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42735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42735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42735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42735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42735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42735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42735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42735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42735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42735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42735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42735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42735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42735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42735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42735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42735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42735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42735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42735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42735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42735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42735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42735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42735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.7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42735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42735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42735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42735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42735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42735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42735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42735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42735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42735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42735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42735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42735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42735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42735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42735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42735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42735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42735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42735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42735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.7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42735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42735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42735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42735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42735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42735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42735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42735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42735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42735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42735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42735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42735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42735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42735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42735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42735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42735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42735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42735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42735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42735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42735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42735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42735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42735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42735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42735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42735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42735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42735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42735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42735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42735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42735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42735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42735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42735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42735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42735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42735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42735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42735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42735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42735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42735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42735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42735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42735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42735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42735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42735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42735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42735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42735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42735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42735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42735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42735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42735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42735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42735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42735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42735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42735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42735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42735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42735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42735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.7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42735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42735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42735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42735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42735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42735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42735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42735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42735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42735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42735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42735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42735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42735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42735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42735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42735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42735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42735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42735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42735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.7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42735</v>
      </c>
      <c r="D881" s="99" t="s">
        <v>523</v>
      </c>
      <c r="E881" s="482">
        <v>15</v>
      </c>
      <c r="F881" s="99" t="s">
        <v>522</v>
      </c>
      <c r="H881" s="99">
        <f>'Справка 6'!R11</f>
        <v>2024</v>
      </c>
    </row>
    <row r="882" spans="1:8" ht="15.7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42735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42735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42735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42735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42735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42735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42735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42735</v>
      </c>
      <c r="D889" s="99" t="s">
        <v>545</v>
      </c>
      <c r="E889" s="482">
        <v>15</v>
      </c>
      <c r="F889" s="99" t="s">
        <v>804</v>
      </c>
      <c r="H889" s="99">
        <f>'Справка 6'!R19</f>
        <v>2024</v>
      </c>
    </row>
    <row r="890" spans="1:8" ht="15.7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42735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42735</v>
      </c>
      <c r="D891" s="99" t="s">
        <v>549</v>
      </c>
      <c r="E891" s="482">
        <v>15</v>
      </c>
      <c r="F891" s="99" t="s">
        <v>548</v>
      </c>
      <c r="H891" s="99">
        <f>'Справка 6'!R21</f>
        <v>18</v>
      </c>
    </row>
    <row r="892" spans="1:8" ht="15.7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42735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42735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42735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42735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42735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42735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42735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42735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42735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42735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42735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42735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42735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42735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42735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42735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42735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42735</v>
      </c>
      <c r="D909" s="99" t="s">
        <v>581</v>
      </c>
      <c r="E909" s="482">
        <v>15</v>
      </c>
      <c r="F909" s="99" t="s">
        <v>580</v>
      </c>
      <c r="H909" s="99">
        <f>'Справка 6'!R41</f>
        <v>1075</v>
      </c>
    </row>
    <row r="910" spans="1:8" ht="15.7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42735</v>
      </c>
      <c r="D910" s="99" t="s">
        <v>583</v>
      </c>
      <c r="E910" s="482">
        <v>15</v>
      </c>
      <c r="F910" s="99" t="s">
        <v>582</v>
      </c>
      <c r="H910" s="99">
        <f>'Справка 6'!R42</f>
        <v>3117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42735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42735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42735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42735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42735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42735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42735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42735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42735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42735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42735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42735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.7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42735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.7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42735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.7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42735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42735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.7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42735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</v>
      </c>
    </row>
    <row r="929" spans="1:8" ht="15.7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42735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42735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42735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42735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42735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42735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42735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42735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42735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42735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42735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42735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42735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42735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222</v>
      </c>
    </row>
    <row r="943" spans="1:8" ht="15.7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42735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222</v>
      </c>
    </row>
    <row r="944" spans="1:8" ht="15.7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42735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42735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42735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42735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42735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42735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42735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42735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42735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42735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42735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42735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.7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42735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.7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42735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.7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42735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42735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.7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42735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</v>
      </c>
    </row>
    <row r="961" spans="1:8" ht="15.7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42735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42735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42735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42735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42735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42735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42735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42735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42735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42735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42735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42735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42735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42735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222</v>
      </c>
    </row>
    <row r="975" spans="1:8" ht="15.7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42735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222</v>
      </c>
    </row>
    <row r="976" spans="1:8" ht="15.7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42735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42735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42735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42735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42735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42735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42735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42735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42735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42735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42735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42735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42735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42735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42735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42735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42735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42735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42735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42735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42735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42735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42735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42735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42735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42735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42735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42735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42735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42735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42735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42735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42735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42735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42735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42735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42735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42735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42735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42735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42735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42735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42735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42735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42735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42735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42735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42735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42735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42735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42735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42735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42735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42735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42735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42735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42735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42735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42735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42735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42735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42735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42735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139</v>
      </c>
    </row>
    <row r="1039" spans="1:8" ht="15.7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42735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65</v>
      </c>
    </row>
    <row r="1040" spans="1:8" ht="15.7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42735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42</v>
      </c>
    </row>
    <row r="1041" spans="1:8" ht="15.7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42735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42735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42735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28</v>
      </c>
    </row>
    <row r="1044" spans="1:8" ht="15.7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42735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42735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42735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28</v>
      </c>
    </row>
    <row r="1047" spans="1:8" ht="15.7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42735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42735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.7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42735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139</v>
      </c>
    </row>
    <row r="1050" spans="1:8" ht="15.7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42735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139</v>
      </c>
    </row>
    <row r="1051" spans="1:8" ht="15.7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42735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42735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42735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42735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42735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42735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42735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42735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42735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42735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42735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42735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42735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42735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42735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42735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42735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42735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42735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42735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42735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42735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42735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42735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42735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42735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42735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42735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42735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42735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42735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139</v>
      </c>
    </row>
    <row r="1082" spans="1:8" ht="15.7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42735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65</v>
      </c>
    </row>
    <row r="1083" spans="1:8" ht="15.7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42735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42</v>
      </c>
    </row>
    <row r="1084" spans="1:8" ht="15.7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42735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42735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42735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28</v>
      </c>
    </row>
    <row r="1087" spans="1:8" ht="15.7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42735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42735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42735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28</v>
      </c>
    </row>
    <row r="1090" spans="1:8" ht="15.7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42735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42735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.7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42735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139</v>
      </c>
    </row>
    <row r="1093" spans="1:8" ht="15.7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42735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139</v>
      </c>
    </row>
    <row r="1094" spans="1:8" ht="15.7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42735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42735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42735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42735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42735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42735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42735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42735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42735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42735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42735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42735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42735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42735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42735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42735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42735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42735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42735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42735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42735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42735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42735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42735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42735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42735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42735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42735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42735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42735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42735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42735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42735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42735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42735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42735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42735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42735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42735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42735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42735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42735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42735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42735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42735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42735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42735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42735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42735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42735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42735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42735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42735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42735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42735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42735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42735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42735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42735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42735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42735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42735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42735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42735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42735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42735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42735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42735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42735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42735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42735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42735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42735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42735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42735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42735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42735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42735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42735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42735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42735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42735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42735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42735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42735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42735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42735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42735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42735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42735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42735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42735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42735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42735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42735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42735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42735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42735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42735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42735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42735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42735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42735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42735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42735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42735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42735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42735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42735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42735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42735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42735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42735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42735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42735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42735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42735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42735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42735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42735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42735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42735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42735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42735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42735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42735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42735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42735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42735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42735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42735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42735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42735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42735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42735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42735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42735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42735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42735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42735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42735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42735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42735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42735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42735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42735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42735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42735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42735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42735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42735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42735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42735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42735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42735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42735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42735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42735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42735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42735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42735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42735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42735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42735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42735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42735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42735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42735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42735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42735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42735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42735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42735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42735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42735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42735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42735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42735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42735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42735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42735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42735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42735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42735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42735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42735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42735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42735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42735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42735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42735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42735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42735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42735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42735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42735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42735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42735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42735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42735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96" sqref="A1:H9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2024</v>
      </c>
      <c r="D12" s="187">
        <v>1961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2024</v>
      </c>
      <c r="D20" s="567">
        <f>SUM(D12:D19)</f>
        <v>1961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18</v>
      </c>
      <c r="D22" s="464">
        <v>18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-529</v>
      </c>
      <c r="H28" s="565">
        <f>SUM(H29:H31)</f>
        <v>-463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</v>
      </c>
      <c r="H30" s="187">
        <v>-526</v>
      </c>
      <c r="M30" s="92"/>
    </row>
    <row r="31" spans="1:8" ht="15.75">
      <c r="A31" s="84" t="s">
        <v>91</v>
      </c>
      <c r="B31" s="86" t="s">
        <v>92</v>
      </c>
      <c r="C31" s="188">
        <v>1075</v>
      </c>
      <c r="D31" s="187">
        <v>1075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1075</v>
      </c>
      <c r="D33" s="567">
        <f>D31+D32</f>
        <v>1075</v>
      </c>
      <c r="E33" s="191" t="s">
        <v>101</v>
      </c>
      <c r="F33" s="87" t="s">
        <v>102</v>
      </c>
      <c r="G33" s="188">
        <v>-49</v>
      </c>
      <c r="H33" s="187">
        <v>-66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-578</v>
      </c>
      <c r="H34" s="567">
        <f>H28+H32+H33</f>
        <v>-529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2485</v>
      </c>
      <c r="H37" s="569">
        <f>H26+H18+H34</f>
        <v>2534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785</v>
      </c>
      <c r="H40" s="552">
        <v>789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3117</v>
      </c>
      <c r="D56" s="571">
        <f>D20+D21+D22+D28+D33+D46+D52+D54+D55</f>
        <v>3054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139</v>
      </c>
      <c r="H61" s="565">
        <f>SUM(H62:H68)</f>
        <v>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65</v>
      </c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42</v>
      </c>
      <c r="H64" s="187">
        <v>45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28</v>
      </c>
      <c r="H68" s="187">
        <v>13</v>
      </c>
    </row>
    <row r="69" spans="1:8" ht="15.7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.75">
      <c r="A70" s="84" t="s">
        <v>214</v>
      </c>
      <c r="B70" s="86" t="s">
        <v>215</v>
      </c>
      <c r="C70" s="188">
        <v>3</v>
      </c>
      <c r="D70" s="187">
        <v>5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139</v>
      </c>
      <c r="H71" s="567">
        <f>H59+H60+H61+H69+H70</f>
        <v>61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222</v>
      </c>
      <c r="D76" s="567">
        <f>SUM(D68:D75)</f>
        <v>224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139</v>
      </c>
      <c r="H79" s="569">
        <f>H71+H73+H75+H77</f>
        <v>61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70</v>
      </c>
      <c r="D88" s="187">
        <v>106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70</v>
      </c>
      <c r="D92" s="567">
        <f>SUM(D88:D91)</f>
        <v>106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292</v>
      </c>
      <c r="D94" s="571">
        <f>D65+D76+D85+D92+D93</f>
        <v>330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3409</v>
      </c>
      <c r="D95" s="573">
        <f>D94+D56</f>
        <v>3384</v>
      </c>
      <c r="E95" s="220" t="s">
        <v>916</v>
      </c>
      <c r="F95" s="476" t="s">
        <v>268</v>
      </c>
      <c r="G95" s="572">
        <f>G37+G40+G56+G79</f>
        <v>3409</v>
      </c>
      <c r="H95" s="573">
        <f>H37+H40+H56+H79</f>
        <v>3384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42790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Аксения Видер Дочева 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6" sqref="A1:H46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/>
      <c r="D12" s="308"/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18</v>
      </c>
      <c r="D13" s="308">
        <v>24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/>
      <c r="H14" s="308"/>
    </row>
    <row r="15" spans="1:8" ht="15.75">
      <c r="A15" s="185" t="s">
        <v>287</v>
      </c>
      <c r="B15" s="181" t="s">
        <v>288</v>
      </c>
      <c r="C15" s="307">
        <v>10</v>
      </c>
      <c r="D15" s="308">
        <v>19</v>
      </c>
      <c r="E15" s="236" t="s">
        <v>79</v>
      </c>
      <c r="F15" s="231" t="s">
        <v>289</v>
      </c>
      <c r="G15" s="307"/>
      <c r="H15" s="308"/>
    </row>
    <row r="16" spans="1:8" ht="15.75">
      <c r="A16" s="185" t="s">
        <v>290</v>
      </c>
      <c r="B16" s="181" t="s">
        <v>291</v>
      </c>
      <c r="C16" s="307">
        <v>2</v>
      </c>
      <c r="D16" s="308">
        <v>3</v>
      </c>
      <c r="E16" s="227" t="s">
        <v>52</v>
      </c>
      <c r="F16" s="255" t="s">
        <v>292</v>
      </c>
      <c r="G16" s="597">
        <f>SUM(G12:G15)</f>
        <v>0</v>
      </c>
      <c r="H16" s="598">
        <f>SUM(H12:H15)</f>
        <v>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>
        <v>-6</v>
      </c>
      <c r="E18" s="225" t="s">
        <v>297</v>
      </c>
      <c r="F18" s="229" t="s">
        <v>298</v>
      </c>
      <c r="G18" s="608"/>
      <c r="H18" s="609">
        <v>2</v>
      </c>
    </row>
    <row r="19" spans="1:8" ht="15.75">
      <c r="A19" s="185" t="s">
        <v>299</v>
      </c>
      <c r="B19" s="181" t="s">
        <v>300</v>
      </c>
      <c r="C19" s="307">
        <v>19</v>
      </c>
      <c r="D19" s="308">
        <v>8</v>
      </c>
      <c r="E19" s="185" t="s">
        <v>301</v>
      </c>
      <c r="F19" s="228" t="s">
        <v>302</v>
      </c>
      <c r="G19" s="307"/>
      <c r="H19" s="308">
        <v>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49</v>
      </c>
      <c r="D22" s="598">
        <f>SUM(D12:D18)+D19</f>
        <v>48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49</v>
      </c>
      <c r="D31" s="604">
        <f>D29+D22</f>
        <v>48</v>
      </c>
      <c r="E31" s="242" t="s">
        <v>800</v>
      </c>
      <c r="F31" s="257" t="s">
        <v>331</v>
      </c>
      <c r="G31" s="244">
        <f>G16+G18+G27</f>
        <v>0</v>
      </c>
      <c r="H31" s="245">
        <f>H16+H18+H27</f>
        <v>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49</v>
      </c>
      <c r="H33" s="598">
        <f>IF((D31-H31)&gt;0,D31-H31,0)</f>
        <v>46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>
        <v>20</v>
      </c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49</v>
      </c>
      <c r="D36" s="606">
        <f>D31-D34+D35</f>
        <v>68</v>
      </c>
      <c r="E36" s="253" t="s">
        <v>346</v>
      </c>
      <c r="F36" s="247" t="s">
        <v>347</v>
      </c>
      <c r="G36" s="258">
        <f>G35-G34+G31</f>
        <v>0</v>
      </c>
      <c r="H36" s="259">
        <f>H35-H34+H31</f>
        <v>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49</v>
      </c>
      <c r="H37" s="245">
        <f>IF((D36-H36)&gt;0,D36-H36,0)</f>
        <v>66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49</v>
      </c>
      <c r="H42" s="235">
        <f>IF(H37&gt;0,IF(D38+H37&lt;0,0,D38+H37),IF(D37-D38&lt;0,D38-D37,0))</f>
        <v>66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49</v>
      </c>
      <c r="H44" s="259">
        <f>IF(D42=0,IF(H42-H43&gt;0,H42-H43+D43,0),IF(D42-D43&lt;0,D43-D42+H43,0))</f>
        <v>66</v>
      </c>
    </row>
    <row r="45" spans="1:8" ht="16.5" thickBot="1">
      <c r="A45" s="261" t="s">
        <v>371</v>
      </c>
      <c r="B45" s="262" t="s">
        <v>372</v>
      </c>
      <c r="C45" s="599">
        <f>C36+C38+C42</f>
        <v>49</v>
      </c>
      <c r="D45" s="600">
        <f>D36+D38+D42</f>
        <v>68</v>
      </c>
      <c r="E45" s="261" t="s">
        <v>373</v>
      </c>
      <c r="F45" s="263" t="s">
        <v>374</v>
      </c>
      <c r="G45" s="599">
        <f>G42+G36</f>
        <v>49</v>
      </c>
      <c r="H45" s="600">
        <f>H42+H36</f>
        <v>68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42790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Аксения Видер Дочева 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A49" sqref="A1: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ВИНЪС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/>
      <c r="D11" s="187"/>
      <c r="E11" s="168"/>
      <c r="F11" s="168"/>
    </row>
    <row r="12" spans="1:13" ht="15.75">
      <c r="A12" s="268" t="s">
        <v>380</v>
      </c>
      <c r="B12" s="169" t="s">
        <v>381</v>
      </c>
      <c r="C12" s="188">
        <v>-28</v>
      </c>
      <c r="D12" s="187">
        <v>-17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-9</v>
      </c>
      <c r="D14" s="187">
        <v>-18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</v>
      </c>
      <c r="D15" s="187">
        <v>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/>
      <c r="D20" s="187">
        <v>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-36</v>
      </c>
      <c r="D21" s="628">
        <f>SUM(D11:D20)</f>
        <v>-31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-65</v>
      </c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-65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65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65</v>
      </c>
      <c r="D43" s="630">
        <f>SUM(D35:D42)</f>
        <v>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-36</v>
      </c>
      <c r="D44" s="298">
        <f>D43+D33+D21</f>
        <v>-31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106</v>
      </c>
      <c r="D45" s="300">
        <v>137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70</v>
      </c>
      <c r="D46" s="302">
        <f>D45+D44</f>
        <v>106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42790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Аксения Видер Дочева 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M31" sqref="M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-592</v>
      </c>
      <c r="K13" s="554"/>
      <c r="L13" s="553">
        <f>SUM(C13:K13)</f>
        <v>2534</v>
      </c>
      <c r="M13" s="555">
        <f>'1-Баланс'!H40</f>
        <v>789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-592</v>
      </c>
      <c r="K17" s="622">
        <f t="shared" si="2"/>
        <v>0</v>
      </c>
      <c r="L17" s="553">
        <f t="shared" si="1"/>
        <v>2534</v>
      </c>
      <c r="M17" s="623">
        <f t="shared" si="2"/>
        <v>789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-49</v>
      </c>
      <c r="K18" s="554"/>
      <c r="L18" s="553">
        <f t="shared" si="1"/>
        <v>-49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>
        <v>-4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63</v>
      </c>
      <c r="J31" s="622">
        <f t="shared" si="6"/>
        <v>-641</v>
      </c>
      <c r="K31" s="622">
        <f t="shared" si="6"/>
        <v>0</v>
      </c>
      <c r="L31" s="553">
        <f t="shared" si="1"/>
        <v>2485</v>
      </c>
      <c r="M31" s="623">
        <f t="shared" si="6"/>
        <v>785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63</v>
      </c>
      <c r="J34" s="556">
        <f t="shared" si="7"/>
        <v>-641</v>
      </c>
      <c r="K34" s="556">
        <f t="shared" si="7"/>
        <v>0</v>
      </c>
      <c r="L34" s="620">
        <f t="shared" si="1"/>
        <v>2485</v>
      </c>
      <c r="M34" s="557">
        <f>M31+M32+M33</f>
        <v>785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42790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Аксения Видер Дочева 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E12" sqref="E1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1960</v>
      </c>
      <c r="E11" s="319">
        <v>64</v>
      </c>
      <c r="F11" s="319"/>
      <c r="G11" s="320">
        <f>D11+E11-F11</f>
        <v>2024</v>
      </c>
      <c r="H11" s="319"/>
      <c r="I11" s="319"/>
      <c r="J11" s="320">
        <f>G11+H11-I11</f>
        <v>2024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2024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1960</v>
      </c>
      <c r="E19" s="321">
        <f>SUM(E11:E18)</f>
        <v>64</v>
      </c>
      <c r="F19" s="321">
        <f>SUM(F11:F18)</f>
        <v>0</v>
      </c>
      <c r="G19" s="320">
        <f t="shared" si="2"/>
        <v>2024</v>
      </c>
      <c r="H19" s="321">
        <f>SUM(H11:H18)</f>
        <v>0</v>
      </c>
      <c r="I19" s="321">
        <f>SUM(I11:I18)</f>
        <v>0</v>
      </c>
      <c r="J19" s="320">
        <f t="shared" si="3"/>
        <v>2024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2024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18</v>
      </c>
      <c r="E21" s="319"/>
      <c r="F21" s="319"/>
      <c r="G21" s="320">
        <f t="shared" si="2"/>
        <v>18</v>
      </c>
      <c r="H21" s="319"/>
      <c r="I21" s="319"/>
      <c r="J21" s="320">
        <f t="shared" si="3"/>
        <v>18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1075</v>
      </c>
      <c r="E41" s="319"/>
      <c r="F41" s="319"/>
      <c r="G41" s="320">
        <f t="shared" si="2"/>
        <v>1075</v>
      </c>
      <c r="H41" s="319"/>
      <c r="I41" s="319"/>
      <c r="J41" s="320">
        <f t="shared" si="3"/>
        <v>1075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1075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3053</v>
      </c>
      <c r="E42" s="340">
        <f>E19+E20+E21+E27+E40+E41</f>
        <v>64</v>
      </c>
      <c r="F42" s="340">
        <f aca="true" t="shared" si="11" ref="F42:R42">F19+F20+F21+F27+F40+F41</f>
        <v>0</v>
      </c>
      <c r="G42" s="340">
        <f t="shared" si="11"/>
        <v>3117</v>
      </c>
      <c r="H42" s="340">
        <f t="shared" si="11"/>
        <v>0</v>
      </c>
      <c r="I42" s="340">
        <f t="shared" si="11"/>
        <v>0</v>
      </c>
      <c r="J42" s="340">
        <f t="shared" si="11"/>
        <v>3117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3117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42790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Аксения Видер Дочева 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3</v>
      </c>
      <c r="D31" s="359">
        <v>3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222</v>
      </c>
      <c r="D45" s="429">
        <f>D26+D30+D31+D33+D32+D34+D35+D40</f>
        <v>222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222</v>
      </c>
      <c r="D46" s="435">
        <f>D45+D23+D21+D11</f>
        <v>222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139</v>
      </c>
      <c r="D87" s="125">
        <f>SUM(D88:D92)+D96</f>
        <v>139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65</v>
      </c>
      <c r="D88" s="188">
        <v>65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42</v>
      </c>
      <c r="D89" s="188">
        <v>42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28</v>
      </c>
      <c r="D92" s="129">
        <f>SUM(D93:D95)</f>
        <v>28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28</v>
      </c>
      <c r="D95" s="188">
        <v>28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139</v>
      </c>
      <c r="D98" s="424">
        <f>D87+D82+D77+D73+D97</f>
        <v>139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139</v>
      </c>
      <c r="D99" s="418">
        <f>D98+D70+D68</f>
        <v>139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42790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Аксения Видер Дочева 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42790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Аксения Видер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31.12.2016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3409</v>
      </c>
      <c r="D6" s="644">
        <f aca="true" t="shared" si="0" ref="D6:D15">C6-E6</f>
        <v>0</v>
      </c>
      <c r="E6" s="643">
        <f>'1-Баланс'!G95</f>
        <v>3409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2485</v>
      </c>
      <c r="D7" s="644">
        <f t="shared" si="0"/>
        <v>-578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-49</v>
      </c>
      <c r="D8" s="644">
        <f t="shared" si="0"/>
        <v>0</v>
      </c>
      <c r="E8" s="643">
        <f>ABS('2-Отчет за доходите'!C44)-ABS('2-Отчет за доходите'!G44)</f>
        <v>-49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106</v>
      </c>
      <c r="D9" s="644">
        <f t="shared" si="0"/>
        <v>0</v>
      </c>
      <c r="E9" s="643">
        <f>'3-Отчет за паричния поток'!C45</f>
        <v>106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70</v>
      </c>
      <c r="D10" s="644">
        <f t="shared" si="0"/>
        <v>0</v>
      </c>
      <c r="E10" s="643">
        <f>'3-Отчет за паричния поток'!C46</f>
        <v>70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2485</v>
      </c>
      <c r="D11" s="644">
        <f t="shared" si="0"/>
        <v>0</v>
      </c>
      <c r="E11" s="643">
        <f>'4-Отчет за собствения капитал'!L34</f>
        <v>2485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2017-02-27T11:19:49Z</cp:lastPrinted>
  <dcterms:created xsi:type="dcterms:W3CDTF">2006-09-16T00:00:00Z</dcterms:created>
  <dcterms:modified xsi:type="dcterms:W3CDTF">2017-02-27T11:20:48Z</dcterms:modified>
  <cp:category/>
  <cp:version/>
  <cp:contentType/>
  <cp:contentStatus/>
</cp:coreProperties>
</file>