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2120" windowHeight="8580" activeTab="0"/>
  </bookViews>
  <sheets>
    <sheet name="BS" sheetId="1" r:id="rId1"/>
    <sheet name="IS" sheetId="2" r:id="rId2"/>
    <sheet name="CFS" sheetId="3" r:id="rId3"/>
    <sheet name="EQS" sheetId="4" r:id="rId4"/>
  </sheets>
  <definedNames>
    <definedName name="AS2DocOpenMode" hidden="1">"AS2DocumentEdit"</definedName>
    <definedName name="wrn.Aging._.and._.Trend._.Analysis." hidden="1">{#N/A,#N/A,FALSE,"Aging Summary";#N/A,#N/A,FALSE,"Ratio Analysis";#N/A,#N/A,FALSE,"Test 120 Day Accts";#N/A,#N/A,FALSE,"Tickmarks"}</definedName>
    <definedName name="Z_0C92A18C_82C1_43C8_B8D2_6F7E21DEB0D9_.wvu.Cols" localSheetId="3" hidden="1">'EQS'!#REF!</definedName>
    <definedName name="Z_2BD2C2C3_AF9C_11D6_9CEF_00D009775214_.wvu.Cols" localSheetId="3" hidden="1">'EQS'!#REF!</definedName>
    <definedName name="Z_3DF3D3DF_0C20_498D_AC7F_CE0D39724717_.wvu.Cols" localSheetId="3" hidden="1">'EQS'!#REF!</definedName>
    <definedName name="Z_9656BBF7_C4A3_41EC_B0C6_A21B380E3C2F_.wvu.Cols" localSheetId="3" hidden="1">'EQS'!#REF!</definedName>
    <definedName name="Z_9656BBF7_C4A3_41EC_B0C6_A21B380E3C2F_.wvu.PrintArea" localSheetId="3" hidden="1">'EQS'!$A$1:$S$6</definedName>
  </definedNames>
  <calcPr fullCalcOnLoad="1"/>
</workbook>
</file>

<file path=xl/sharedStrings.xml><?xml version="1.0" encoding="utf-8"?>
<sst xmlns="http://schemas.openxmlformats.org/spreadsheetml/2006/main" count="175" uniqueCount="149">
  <si>
    <t>BGN'000</t>
  </si>
  <si>
    <t>Нетна печалба за годината</t>
  </si>
  <si>
    <t>Законови резерви</t>
  </si>
  <si>
    <t>Основен акционерен капитал</t>
  </si>
  <si>
    <t>Общо собствен капитал</t>
  </si>
  <si>
    <t>*резерви</t>
  </si>
  <si>
    <t>Трансфер към резерв "печалби и загуби" при изваждане от употреба на имоти, машини и оборудване</t>
  </si>
  <si>
    <t>Ефект от отсрочени данъци върху позиции отчетени директно в/пренесени от собствения капитал</t>
  </si>
  <si>
    <t xml:space="preserve">Разпределение на печалбата за:                                         </t>
  </si>
  <si>
    <t>*дивиденти</t>
  </si>
  <si>
    <t>Малцинствено участие</t>
  </si>
  <si>
    <t xml:space="preserve">Общо </t>
  </si>
  <si>
    <t xml:space="preserve">     Съставител: Йорданка Петкова</t>
  </si>
  <si>
    <t>ГРУПА  СОФАРМА</t>
  </si>
  <si>
    <t>Трансфер към резерв "печалби и загуби" при продажба на инвестиции на радположение и за продажба</t>
  </si>
  <si>
    <t>Преоценъчен резерв - имоти,машини и оборудване</t>
  </si>
  <si>
    <t>Преоценъчен резерв - финансови активи</t>
  </si>
  <si>
    <t>Резерв от преизчисление във валутата на представяне</t>
  </si>
  <si>
    <t>Неразпределена печалба</t>
  </si>
  <si>
    <t>Ефект от преизчисление на финансовите отчети на дъщерни дружества в чужбина</t>
  </si>
  <si>
    <t>Обезценка на  инвестиции на разположение и за продажба за сметка на преоценъчен резерв</t>
  </si>
  <si>
    <t>Преоценка на имоти, машини и оборудване</t>
  </si>
  <si>
    <t xml:space="preserve">     Финансов директор: Борис Борисов</t>
  </si>
  <si>
    <t xml:space="preserve">     Изпълнителен директор: д.и.н Огнян Донев</t>
  </si>
  <si>
    <t>Нетна печалба за периода</t>
  </si>
  <si>
    <t>КОНСОЛИДИРАН ОТЧЕТ ЗА ПРОМЕНИТЕ В СОБСТВЕНИЯ КАПИТАЛ ЗА 2009 година</t>
  </si>
  <si>
    <t>Салдо на 31декември 2007 г</t>
  </si>
  <si>
    <t>Салдо на 31декември 2008 г (неодитирано)</t>
  </si>
  <si>
    <t xml:space="preserve">Ефекти поети от малцинственото участие </t>
  </si>
  <si>
    <t>Салдо на 30 септември 2009 г</t>
  </si>
  <si>
    <t xml:space="preserve">     Дата: 27/11/2009 г</t>
  </si>
  <si>
    <t>ГРУПА СОФАРМА</t>
  </si>
  <si>
    <t xml:space="preserve"> КОНСОЛИДИРАН ОТЧЕТ ЗА ПАРИЧНИТЕ ПОТОЦИ </t>
  </si>
  <si>
    <t xml:space="preserve">към 30 септември 2009 година </t>
  </si>
  <si>
    <t>Приложения</t>
  </si>
  <si>
    <t xml:space="preserve">  2009   BGN'000</t>
  </si>
  <si>
    <t xml:space="preserve">  2008   BGN'000</t>
  </si>
  <si>
    <t>Парични потоци от оперативна дейност</t>
  </si>
  <si>
    <t>Постъпления от клиенти</t>
  </si>
  <si>
    <t>Плащания на доставчици</t>
  </si>
  <si>
    <t>Плащания на персонала и за социалното осигуряване</t>
  </si>
  <si>
    <t>Платени данъци (без данъци върху печалбата)</t>
  </si>
  <si>
    <t>Възстановени данъци (без данъци върху печалбата)</t>
  </si>
  <si>
    <t>Платени данъци върху печалбата</t>
  </si>
  <si>
    <t>Възстановени данъци върху печалбата</t>
  </si>
  <si>
    <t>Платени лихви и банкови такси по заеми за оборотни средства</t>
  </si>
  <si>
    <t>Курсови разлики, нетно</t>
  </si>
  <si>
    <t>Други постъпления/(плащания), нетно</t>
  </si>
  <si>
    <t>Нетни парични потоци (използвани в)/от оперативна дейност</t>
  </si>
  <si>
    <t>Парични потоци от инвестиционна дейност</t>
  </si>
  <si>
    <t>Покупки на имоти, машини и оборудване</t>
  </si>
  <si>
    <t>Постъпления от продажби на имоти, машини и оборудване</t>
  </si>
  <si>
    <t>Покупки на нематериални активи</t>
  </si>
  <si>
    <t xml:space="preserve">Покупки на акции </t>
  </si>
  <si>
    <t>Постъпления от продажба на акции</t>
  </si>
  <si>
    <t>Предоставени заеми на свързани предприятия</t>
  </si>
  <si>
    <t>Предоставени заеми на трети лица</t>
  </si>
  <si>
    <t>Възстановени заеми от свързани предприятия</t>
  </si>
  <si>
    <t>Възстановени заеми от трети лица</t>
  </si>
  <si>
    <t>Получени лихви по предоставени заеми</t>
  </si>
  <si>
    <t>Получени дивиденти</t>
  </si>
  <si>
    <t>Нетни парични потоци използвани в инвестиционна дейност</t>
  </si>
  <si>
    <t>Парични потоци от финансова дейност</t>
  </si>
  <si>
    <t>Постъпления от емитиран капитал</t>
  </si>
  <si>
    <t>Постъпления от дългосрочни банкови заеми</t>
  </si>
  <si>
    <t>Изплащане на дългосрочни банкови  заеми</t>
  </si>
  <si>
    <t>Постъпления от краткосрочни заеми</t>
  </si>
  <si>
    <t>Изплащане на краткосрочни банкови  заеми</t>
  </si>
  <si>
    <t>Платени лихви и такси по заеми с инвестиционно предназначение</t>
  </si>
  <si>
    <t>Изплатени дивиденти</t>
  </si>
  <si>
    <t>Плащания по финансов лизинг</t>
  </si>
  <si>
    <t>Нетни парични потоци от финансова дейност</t>
  </si>
  <si>
    <t xml:space="preserve">Нетно увеличение/(намаление) на паричните средства </t>
  </si>
  <si>
    <t>Парични средства на 1 януари</t>
  </si>
  <si>
    <t>Парични средства  на 30 септември</t>
  </si>
  <si>
    <t>Изпълнителен директор: д.и.н.Огнян Донев</t>
  </si>
  <si>
    <t>Финансов директор: Борис Борисов</t>
  </si>
  <si>
    <t>Съставител:Йорданка Петкова</t>
  </si>
  <si>
    <t>Дата: 27/11/2009 г</t>
  </si>
  <si>
    <t xml:space="preserve">КОНСОЛИДИРАН  ОТЧЕТ ЗА ДОХОДИТЕ  </t>
  </si>
  <si>
    <t>към 30 септември 2009 година</t>
  </si>
  <si>
    <t xml:space="preserve"> 2009   BGN'000</t>
  </si>
  <si>
    <t xml:space="preserve"> 2008   BGN'000</t>
  </si>
  <si>
    <t>Приходи от продажби</t>
  </si>
  <si>
    <t>Други доходи от дейността (нетно)</t>
  </si>
  <si>
    <t>Изменение на наличностите от продукция и незавършено производство</t>
  </si>
  <si>
    <t>Разходи за материали</t>
  </si>
  <si>
    <t>Разходи за външни услуги</t>
  </si>
  <si>
    <t>Разходи за персонала</t>
  </si>
  <si>
    <t>Разходи за амортизация</t>
  </si>
  <si>
    <t>Себестойност на продадени стоки</t>
  </si>
  <si>
    <t>Възстановена обезценка на активи</t>
  </si>
  <si>
    <t>Други разходи за дейността</t>
  </si>
  <si>
    <t>Печалба от оперативна дейност</t>
  </si>
  <si>
    <t>Финансови приходи</t>
  </si>
  <si>
    <t>Финансови разходи</t>
  </si>
  <si>
    <t>Печалба преди данъци върху печалбата</t>
  </si>
  <si>
    <t>Разход за данъци върху печалбата</t>
  </si>
  <si>
    <t xml:space="preserve">Нетна печалба </t>
  </si>
  <si>
    <t>Наименование на приходите</t>
  </si>
  <si>
    <t>2002 хил.лв.</t>
  </si>
  <si>
    <t>Нетна печалба за групата</t>
  </si>
  <si>
    <t>Нетна печалба непринадлежаща на групата</t>
  </si>
  <si>
    <t>Дата: 27/11/2009 г.</t>
  </si>
  <si>
    <t xml:space="preserve">                                                                                                                                                                                                                </t>
  </si>
  <si>
    <t xml:space="preserve">ГРУПА  СОФАРМА </t>
  </si>
  <si>
    <t xml:space="preserve">КОНСОЛИДИРАН  БАЛАНС </t>
  </si>
  <si>
    <t>30 септември   2009               BGN'000</t>
  </si>
  <si>
    <t>31 декември 2008               BGN'000</t>
  </si>
  <si>
    <t>АКТИВ</t>
  </si>
  <si>
    <t>неодитиран</t>
  </si>
  <si>
    <t>Нетекущи активи</t>
  </si>
  <si>
    <t>Имоти, машини и оборудване</t>
  </si>
  <si>
    <t>Нематериални активи</t>
  </si>
  <si>
    <t>Инвестиционни имоти</t>
  </si>
  <si>
    <t>Инвестиции в асоциирани дружества</t>
  </si>
  <si>
    <t>Инвестиции на разположение и за продажба</t>
  </si>
  <si>
    <t>Предоставени дългосрочни заеми на свързани предприятия</t>
  </si>
  <si>
    <t>Други нетекущи активи</t>
  </si>
  <si>
    <t>Текущи активи</t>
  </si>
  <si>
    <t>Материални запаси</t>
  </si>
  <si>
    <t>Търговски вземания</t>
  </si>
  <si>
    <t>Вземания от свързани предприятия</t>
  </si>
  <si>
    <t>Други  текущи вземания</t>
  </si>
  <si>
    <t>Парични средства и парични еквиваленти</t>
  </si>
  <si>
    <t>ОБЩО АКТИВИ</t>
  </si>
  <si>
    <t>СОБСТВЕН КАПИТАЛ И ПАСИВИ</t>
  </si>
  <si>
    <t>СОБСТВЕН КАПИТАЛ</t>
  </si>
  <si>
    <t>Основен  акционерен капитал</t>
  </si>
  <si>
    <t>Резерви</t>
  </si>
  <si>
    <t xml:space="preserve">Неразпределена печалба </t>
  </si>
  <si>
    <t>МАЛЦИНСТВЕНО УЧАСТИЕ</t>
  </si>
  <si>
    <t>ПАСИВИ</t>
  </si>
  <si>
    <t>Нетекущи задължения</t>
  </si>
  <si>
    <t>Дългосрочни банкови заеми</t>
  </si>
  <si>
    <t>Пасиви по отсрочени данъци</t>
  </si>
  <si>
    <t>Задължения към персонала при пенсиониране</t>
  </si>
  <si>
    <t>Дългосрочни задължения към свързани предприятия</t>
  </si>
  <si>
    <t>Задължения по финансов лизинг</t>
  </si>
  <si>
    <t>Текущи задължения</t>
  </si>
  <si>
    <t>Краткосрочни заеми от банки и трети лица</t>
  </si>
  <si>
    <t>Краткосрочна част на дългосрочни банкови заеми</t>
  </si>
  <si>
    <t>Търговски задължения</t>
  </si>
  <si>
    <t>Задължения към свързани предприятия</t>
  </si>
  <si>
    <t>Задължения към персонала и за социално осигуряване</t>
  </si>
  <si>
    <t>Задължения за данъци</t>
  </si>
  <si>
    <t>Други текущи задължения</t>
  </si>
  <si>
    <t>ОБЩО ПАСИВИ</t>
  </si>
  <si>
    <t>ОБЩО СОБСТВЕН КАПИТАЛ И ПАСИВИ</t>
  </si>
</sst>
</file>

<file path=xl/styles.xml><?xml version="1.0" encoding="utf-8"?>
<styleSheet xmlns="http://schemas.openxmlformats.org/spreadsheetml/2006/main">
  <numFmts count="3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лв&quot;#,##0_);\(&quot;лв&quot;#,##0\)"/>
    <numFmt numFmtId="179" formatCode="&quot;лв&quot;#,##0_);[Red]\(&quot;лв&quot;#,##0\)"/>
    <numFmt numFmtId="180" formatCode="&quot;лв&quot;#,##0.00_);\(&quot;лв&quot;#,##0.00\)"/>
    <numFmt numFmtId="181" formatCode="&quot;лв&quot;#,##0.00_);[Red]\(&quot;лв&quot;#,##0.00\)"/>
    <numFmt numFmtId="182" formatCode="_(&quot;лв&quot;* #,##0_);_(&quot;лв&quot;* \(#,##0\);_(&quot;лв&quot;* &quot;-&quot;_);_(@_)"/>
    <numFmt numFmtId="183" formatCode="_(&quot;лв&quot;* #,##0.00_);_(&quot;лв&quot;* \(#,##0.00\);_(&quot;лв&quot;* &quot;-&quot;??_);_(@_)"/>
    <numFmt numFmtId="184" formatCode="0_);\(0\)"/>
    <numFmt numFmtId="185" formatCode="_(* #,##0_);_(* \(#,##0\);_(* &quot;-&quot;??_);_(@_)"/>
    <numFmt numFmtId="186" formatCode="_(* #,##0.0_);_(* \(#,##0.0\);_(* &quot;-&quot;_);_(@_)"/>
    <numFmt numFmtId="187" formatCode="0.0"/>
    <numFmt numFmtId="188" formatCode="_(* #,##0.00_);_(* \(#,##0.00\);_(* &quot;-&quot;_);_(@_)"/>
    <numFmt numFmtId="189" formatCode="_(* #,##0.000_);_(* \(#,##0.000\);_(* &quot;-&quot;???_);_(@_)"/>
    <numFmt numFmtId="190" formatCode="_(* #,##0.0_);_(* \(#,##0.0\);_(* &quot;-&quot;??_);_(@_)"/>
    <numFmt numFmtId="191" formatCode="#,##0;\(#,##0\)"/>
  </numFmts>
  <fonts count="34">
    <font>
      <sz val="10"/>
      <name val="Arial"/>
      <family val="0"/>
    </font>
    <font>
      <u val="single"/>
      <sz val="10"/>
      <color indexed="36"/>
      <name val="Hebar"/>
      <family val="0"/>
    </font>
    <font>
      <u val="single"/>
      <sz val="10"/>
      <color indexed="12"/>
      <name val="Hebar"/>
      <family val="0"/>
    </font>
    <font>
      <sz val="10"/>
      <name val="OpalB"/>
      <family val="0"/>
    </font>
    <font>
      <sz val="10"/>
      <name val="Heba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i/>
      <sz val="11"/>
      <color indexed="8"/>
      <name val="Times New Roman"/>
      <family val="1"/>
    </font>
    <font>
      <sz val="16"/>
      <name val="Times New Roman"/>
      <family val="1"/>
    </font>
    <font>
      <b/>
      <sz val="9"/>
      <color indexed="8"/>
      <name val="Times New Roman"/>
      <family val="1"/>
    </font>
    <font>
      <b/>
      <sz val="16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sz val="8"/>
      <name val="Arial"/>
      <family val="0"/>
    </font>
    <font>
      <b/>
      <i/>
      <sz val="10"/>
      <color indexed="8"/>
      <name val="Times New Roman"/>
      <family val="1"/>
    </font>
    <font>
      <b/>
      <i/>
      <sz val="11"/>
      <name val="Times New Roman Cyr"/>
      <family val="0"/>
    </font>
    <font>
      <sz val="12"/>
      <name val="Hebar"/>
      <family val="0"/>
    </font>
    <font>
      <b/>
      <sz val="11"/>
      <name val="Times New Roman Cyr"/>
      <family val="1"/>
    </font>
    <font>
      <b/>
      <sz val="10"/>
      <name val="Times New Roman CYR"/>
      <family val="1"/>
    </font>
    <font>
      <sz val="11"/>
      <name val="Times New Roman Cyr"/>
      <family val="1"/>
    </font>
    <font>
      <sz val="10"/>
      <name val="Times New Roman Cyr"/>
      <family val="1"/>
    </font>
    <font>
      <b/>
      <sz val="9"/>
      <name val="Times New Roman"/>
      <family val="1"/>
    </font>
    <font>
      <i/>
      <sz val="11"/>
      <name val="Times New Roman Cyr"/>
      <family val="1"/>
    </font>
    <font>
      <i/>
      <sz val="10"/>
      <name val="Times New Roman Cyr"/>
      <family val="1"/>
    </font>
    <font>
      <i/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9" fontId="0" fillId="0" borderId="0" applyFont="0" applyFill="0" applyBorder="0" applyAlignment="0" applyProtection="0"/>
  </cellStyleXfs>
  <cellXfs count="199">
    <xf numFmtId="0" fontId="0" fillId="0" borderId="0" xfId="0" applyAlignment="1">
      <alignment/>
    </xf>
    <xf numFmtId="0" fontId="7" fillId="0" borderId="1" xfId="21" applyFont="1" applyFill="1" applyBorder="1" applyAlignment="1">
      <alignment horizontal="left" vertical="center"/>
      <protection/>
    </xf>
    <xf numFmtId="0" fontId="6" fillId="0" borderId="0" xfId="23" applyNumberFormat="1" applyFont="1" applyFill="1" applyBorder="1" applyAlignment="1" applyProtection="1">
      <alignment vertical="top"/>
      <protection/>
    </xf>
    <xf numFmtId="0" fontId="6" fillId="0" borderId="0" xfId="23" applyNumberFormat="1" applyFont="1" applyFill="1" applyBorder="1" applyAlignment="1" applyProtection="1">
      <alignment vertical="top"/>
      <protection/>
    </xf>
    <xf numFmtId="0" fontId="6" fillId="0" borderId="0" xfId="23" applyNumberFormat="1" applyFont="1" applyFill="1" applyBorder="1" applyAlignment="1" applyProtection="1">
      <alignment vertical="top"/>
      <protection locked="0"/>
    </xf>
    <xf numFmtId="0" fontId="8" fillId="0" borderId="0" xfId="23" applyNumberFormat="1" applyFont="1" applyFill="1" applyBorder="1" applyAlignment="1" applyProtection="1">
      <alignment vertical="top"/>
      <protection locked="0"/>
    </xf>
    <xf numFmtId="185" fontId="6" fillId="0" borderId="0" xfId="23" applyNumberFormat="1" applyFont="1" applyFill="1" applyBorder="1" applyAlignment="1" applyProtection="1">
      <alignment vertical="top"/>
      <protection/>
    </xf>
    <xf numFmtId="0" fontId="11" fillId="0" borderId="0" xfId="23" applyNumberFormat="1" applyFont="1" applyFill="1" applyBorder="1" applyAlignment="1" applyProtection="1">
      <alignment horizontal="center"/>
      <protection/>
    </xf>
    <xf numFmtId="0" fontId="12" fillId="0" borderId="0" xfId="23" applyNumberFormat="1" applyFont="1" applyFill="1" applyBorder="1" applyAlignment="1" applyProtection="1">
      <alignment horizontal="right" wrapText="1"/>
      <protection/>
    </xf>
    <xf numFmtId="0" fontId="12" fillId="0" borderId="0" xfId="23" applyNumberFormat="1" applyFont="1" applyFill="1" applyBorder="1" applyAlignment="1" applyProtection="1">
      <alignment horizontal="center" wrapText="1"/>
      <protection/>
    </xf>
    <xf numFmtId="0" fontId="1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12" fillId="0" borderId="0" xfId="23" applyNumberFormat="1" applyFont="1" applyFill="1" applyBorder="1" applyAlignment="1" applyProtection="1">
      <alignment vertical="center" wrapText="1"/>
      <protection/>
    </xf>
    <xf numFmtId="185" fontId="5" fillId="0" borderId="0" xfId="23" applyNumberFormat="1" applyFont="1" applyFill="1" applyBorder="1" applyAlignment="1" applyProtection="1">
      <alignment vertical="center"/>
      <protection/>
    </xf>
    <xf numFmtId="185" fontId="12" fillId="0" borderId="0" xfId="23" applyNumberFormat="1" applyFont="1" applyFill="1" applyBorder="1" applyAlignment="1" applyProtection="1">
      <alignment vertical="center"/>
      <protection/>
    </xf>
    <xf numFmtId="0" fontId="5" fillId="0" borderId="0" xfId="23" applyNumberFormat="1" applyFont="1" applyFill="1" applyBorder="1" applyAlignment="1" applyProtection="1">
      <alignment vertical="center" wrapText="1"/>
      <protection/>
    </xf>
    <xf numFmtId="0" fontId="12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top" wrapText="1"/>
      <protection/>
    </xf>
    <xf numFmtId="185" fontId="12" fillId="0" borderId="2" xfId="23" applyNumberFormat="1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>
      <alignment horizontal="left" vertical="center"/>
    </xf>
    <xf numFmtId="0" fontId="9" fillId="0" borderId="0" xfId="21" applyFont="1" applyFill="1" applyBorder="1" applyAlignment="1">
      <alignment horizontal="left" vertical="center"/>
      <protection/>
    </xf>
    <xf numFmtId="0" fontId="13" fillId="0" borderId="0" xfId="0" applyFont="1" applyFill="1" applyBorder="1" applyAlignment="1">
      <alignment horizontal="left" vertical="center" wrapText="1"/>
    </xf>
    <xf numFmtId="185" fontId="7" fillId="0" borderId="0" xfId="23" applyNumberFormat="1" applyFont="1" applyFill="1" applyBorder="1" applyAlignment="1" applyProtection="1">
      <alignment vertical="center"/>
      <protection/>
    </xf>
    <xf numFmtId="185" fontId="6" fillId="0" borderId="0" xfId="23" applyNumberFormat="1" applyFont="1" applyFill="1" applyBorder="1" applyAlignment="1" applyProtection="1">
      <alignment vertical="center"/>
      <protection/>
    </xf>
    <xf numFmtId="0" fontId="7" fillId="0" borderId="0" xfId="21" applyFont="1" applyFill="1" applyBorder="1" applyAlignment="1">
      <alignment horizontal="left" vertical="center"/>
      <protection/>
    </xf>
    <xf numFmtId="0" fontId="7" fillId="0" borderId="0" xfId="26" applyFont="1" applyFill="1" applyBorder="1" applyAlignment="1">
      <alignment vertical="center"/>
      <protection/>
    </xf>
    <xf numFmtId="0" fontId="6" fillId="0" borderId="0" xfId="26" applyFont="1" applyFill="1" applyAlignment="1">
      <alignment vertical="center"/>
      <protection/>
    </xf>
    <xf numFmtId="0" fontId="0" fillId="0" borderId="0" xfId="27" applyFill="1" applyBorder="1" applyAlignment="1">
      <alignment horizontal="left" vertical="center"/>
      <protection/>
    </xf>
    <xf numFmtId="0" fontId="6" fillId="0" borderId="0" xfId="22" applyFont="1" applyFill="1" applyBorder="1" applyAlignment="1">
      <alignment vertical="center"/>
      <protection/>
    </xf>
    <xf numFmtId="0" fontId="14" fillId="0" borderId="0" xfId="26" applyFont="1" applyFill="1" applyBorder="1" applyAlignment="1" quotePrefix="1">
      <alignment horizontal="left" vertical="center"/>
      <protection/>
    </xf>
    <xf numFmtId="169" fontId="12" fillId="0" borderId="0" xfId="0" applyNumberFormat="1" applyFont="1" applyFill="1" applyBorder="1" applyAlignment="1">
      <alignment horizontal="right" vertical="center" wrapText="1"/>
    </xf>
    <xf numFmtId="15" fontId="15" fillId="0" borderId="0" xfId="21" applyNumberFormat="1" applyFont="1" applyFill="1" applyBorder="1" applyAlignment="1">
      <alignment horizontal="center" vertical="center" wrapText="1"/>
      <protection/>
    </xf>
    <xf numFmtId="0" fontId="16" fillId="0" borderId="0" xfId="26" applyFont="1" applyFill="1" applyBorder="1" applyAlignment="1">
      <alignment horizontal="right" vertical="center"/>
      <protection/>
    </xf>
    <xf numFmtId="0" fontId="6" fillId="0" borderId="0" xfId="22" applyFont="1" applyFill="1">
      <alignment/>
      <protection/>
    </xf>
    <xf numFmtId="15" fontId="17" fillId="0" borderId="0" xfId="21" applyNumberFormat="1" applyFont="1" applyFill="1" applyBorder="1" applyAlignment="1">
      <alignment horizontal="center" vertical="center" wrapText="1"/>
      <protection/>
    </xf>
    <xf numFmtId="0" fontId="11" fillId="0" borderId="0" xfId="0" applyFont="1" applyBorder="1" applyAlignment="1">
      <alignment horizontal="center" vertical="center"/>
    </xf>
    <xf numFmtId="0" fontId="18" fillId="0" borderId="0" xfId="22" applyFont="1" applyFill="1" applyBorder="1" applyAlignment="1">
      <alignment vertical="top" wrapText="1"/>
      <protection/>
    </xf>
    <xf numFmtId="0" fontId="19" fillId="0" borderId="0" xfId="22" applyFont="1" applyFill="1" applyBorder="1" applyAlignment="1">
      <alignment horizontal="center"/>
      <protection/>
    </xf>
    <xf numFmtId="169" fontId="6" fillId="0" borderId="0" xfId="22" applyNumberFormat="1" applyFont="1" applyFill="1" applyBorder="1" applyAlignment="1">
      <alignment horizontal="right"/>
      <protection/>
    </xf>
    <xf numFmtId="169" fontId="6" fillId="0" borderId="0" xfId="22" applyNumberFormat="1" applyFont="1" applyFill="1" applyBorder="1">
      <alignment/>
      <protection/>
    </xf>
    <xf numFmtId="169" fontId="6" fillId="0" borderId="0" xfId="22" applyNumberFormat="1" applyFont="1" applyFill="1">
      <alignment/>
      <protection/>
    </xf>
    <xf numFmtId="0" fontId="20" fillId="0" borderId="0" xfId="22" applyFont="1" applyFill="1" applyBorder="1" applyAlignment="1">
      <alignment vertical="top" wrapText="1"/>
      <protection/>
    </xf>
    <xf numFmtId="169" fontId="5" fillId="0" borderId="0" xfId="22" applyNumberFormat="1" applyFont="1" applyFill="1" applyBorder="1" applyAlignment="1">
      <alignment horizontal="right"/>
      <protection/>
    </xf>
    <xf numFmtId="0" fontId="19" fillId="0" borderId="0" xfId="22" applyFont="1" applyFill="1" applyBorder="1" applyAlignment="1">
      <alignment horizontal="center"/>
      <protection/>
    </xf>
    <xf numFmtId="0" fontId="7" fillId="0" borderId="0" xfId="22" applyFont="1" applyFill="1">
      <alignment/>
      <protection/>
    </xf>
    <xf numFmtId="169" fontId="12" fillId="0" borderId="3" xfId="22" applyNumberFormat="1" applyFont="1" applyFill="1" applyBorder="1" applyAlignment="1">
      <alignment horizontal="right"/>
      <protection/>
    </xf>
    <xf numFmtId="169" fontId="12" fillId="0" borderId="0" xfId="22" applyNumberFormat="1" applyFont="1" applyFill="1" applyBorder="1" applyAlignment="1">
      <alignment horizontal="right"/>
      <protection/>
    </xf>
    <xf numFmtId="0" fontId="18" fillId="0" borderId="0" xfId="22" applyFont="1" applyFill="1" applyBorder="1" applyAlignment="1">
      <alignment vertical="top"/>
      <protection/>
    </xf>
    <xf numFmtId="0" fontId="20" fillId="0" borderId="0" xfId="22" applyFont="1" applyFill="1" applyBorder="1" applyAlignment="1">
      <alignment vertical="top"/>
      <protection/>
    </xf>
    <xf numFmtId="0" fontId="20" fillId="0" borderId="0" xfId="22" applyFont="1" applyFill="1" applyBorder="1" applyAlignment="1">
      <alignment vertical="top"/>
      <protection/>
    </xf>
    <xf numFmtId="169" fontId="5" fillId="0" borderId="0" xfId="22" applyNumberFormat="1" applyFont="1" applyFill="1" applyBorder="1" applyAlignment="1">
      <alignment horizontal="right"/>
      <protection/>
    </xf>
    <xf numFmtId="0" fontId="5" fillId="0" borderId="0" xfId="22" applyFont="1" applyFill="1" applyBorder="1">
      <alignment/>
      <protection/>
    </xf>
    <xf numFmtId="0" fontId="12" fillId="0" borderId="0" xfId="22" applyFont="1" applyFill="1" applyBorder="1">
      <alignment/>
      <protection/>
    </xf>
    <xf numFmtId="0" fontId="12" fillId="0" borderId="0" xfId="22" applyFont="1" applyFill="1" applyBorder="1" applyAlignment="1">
      <alignment horizontal="left" wrapText="1"/>
      <protection/>
    </xf>
    <xf numFmtId="169" fontId="12" fillId="0" borderId="1" xfId="22" applyNumberFormat="1" applyFont="1" applyFill="1" applyBorder="1" applyAlignment="1">
      <alignment horizontal="right"/>
      <protection/>
    </xf>
    <xf numFmtId="0" fontId="6" fillId="0" borderId="0" xfId="22" applyFont="1" applyFill="1">
      <alignment/>
      <protection/>
    </xf>
    <xf numFmtId="0" fontId="7" fillId="0" borderId="0" xfId="22" applyFont="1" applyFill="1">
      <alignment/>
      <protection/>
    </xf>
    <xf numFmtId="0" fontId="5" fillId="0" borderId="0" xfId="22" applyFont="1" applyFill="1" applyBorder="1" applyAlignment="1">
      <alignment horizontal="center"/>
      <protection/>
    </xf>
    <xf numFmtId="169" fontId="12" fillId="0" borderId="2" xfId="22" applyNumberFormat="1" applyFont="1" applyFill="1" applyBorder="1" applyAlignment="1">
      <alignment horizontal="right"/>
      <protection/>
    </xf>
    <xf numFmtId="0" fontId="21" fillId="0" borderId="0" xfId="22" applyFont="1" applyFill="1" applyBorder="1">
      <alignment/>
      <protection/>
    </xf>
    <xf numFmtId="169" fontId="6" fillId="0" borderId="0" xfId="22" applyNumberFormat="1" applyFont="1" applyFill="1" applyBorder="1" applyAlignment="1">
      <alignment horizontal="right"/>
      <protection/>
    </xf>
    <xf numFmtId="0" fontId="19" fillId="0" borderId="0" xfId="22" applyFont="1" applyFill="1" applyAlignment="1">
      <alignment horizontal="center"/>
      <protection/>
    </xf>
    <xf numFmtId="169" fontId="6" fillId="0" borderId="0" xfId="22" applyNumberFormat="1" applyFont="1" applyFill="1" applyAlignment="1">
      <alignment horizontal="right"/>
      <protection/>
    </xf>
    <xf numFmtId="0" fontId="9" fillId="0" borderId="0" xfId="21" applyFont="1" applyBorder="1" applyAlignment="1">
      <alignment horizontal="left"/>
      <protection/>
    </xf>
    <xf numFmtId="0" fontId="11" fillId="0" borderId="0" xfId="24" applyFont="1" applyFill="1" applyBorder="1">
      <alignment/>
      <protection/>
    </xf>
    <xf numFmtId="0" fontId="12" fillId="0" borderId="0" xfId="22" applyFont="1" applyFill="1">
      <alignment/>
      <protection/>
    </xf>
    <xf numFmtId="0" fontId="22" fillId="0" borderId="0" xfId="24" applyFont="1" applyFill="1">
      <alignment/>
      <protection/>
    </xf>
    <xf numFmtId="0" fontId="9" fillId="0" borderId="0" xfId="21" applyFont="1" applyBorder="1" applyAlignment="1" quotePrefix="1">
      <alignment horizontal="left"/>
      <protection/>
    </xf>
    <xf numFmtId="0" fontId="6" fillId="0" borderId="0" xfId="22" applyFont="1" applyFill="1" applyAlignment="1">
      <alignment horizontal="center"/>
      <protection/>
    </xf>
    <xf numFmtId="0" fontId="11" fillId="0" borderId="0" xfId="21" applyFont="1" applyBorder="1" applyAlignment="1" quotePrefix="1">
      <alignment horizontal="left"/>
      <protection/>
    </xf>
    <xf numFmtId="0" fontId="11" fillId="0" borderId="0" xfId="21" applyFont="1" applyBorder="1" applyAlignment="1" quotePrefix="1">
      <alignment horizontal="right"/>
      <protection/>
    </xf>
    <xf numFmtId="0" fontId="9" fillId="0" borderId="0" xfId="0" applyFont="1" applyBorder="1" applyAlignment="1">
      <alignment/>
    </xf>
    <xf numFmtId="0" fontId="9" fillId="0" borderId="0" xfId="21" applyFont="1" applyBorder="1" applyAlignment="1">
      <alignment horizontal="right" vertical="center"/>
      <protection/>
    </xf>
    <xf numFmtId="0" fontId="9" fillId="0" borderId="0" xfId="21" applyFont="1" applyBorder="1" applyAlignment="1">
      <alignment horizontal="left" vertical="center"/>
      <protection/>
    </xf>
    <xf numFmtId="0" fontId="8" fillId="0" borderId="0" xfId="21" applyFont="1" applyBorder="1" applyAlignment="1">
      <alignment vertical="center"/>
      <protection/>
    </xf>
    <xf numFmtId="0" fontId="21" fillId="0" borderId="0" xfId="22" applyFont="1" applyFill="1">
      <alignment/>
      <protection/>
    </xf>
    <xf numFmtId="0" fontId="6" fillId="0" borderId="0" xfId="0" applyFont="1" applyBorder="1" applyAlignment="1">
      <alignment/>
    </xf>
    <xf numFmtId="0" fontId="7" fillId="0" borderId="4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169" fontId="5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191" fontId="6" fillId="0" borderId="0" xfId="0" applyNumberFormat="1" applyFont="1" applyFill="1" applyBorder="1" applyAlignment="1">
      <alignment horizontal="right"/>
    </xf>
    <xf numFmtId="191" fontId="6" fillId="0" borderId="0" xfId="0" applyNumberFormat="1" applyFont="1" applyFill="1" applyBorder="1" applyAlignment="1">
      <alignment horizontal="left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1" fontId="6" fillId="0" borderId="0" xfId="15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91" fontId="7" fillId="0" borderId="3" xfId="0" applyNumberFormat="1" applyFont="1" applyFill="1" applyBorder="1" applyAlignment="1">
      <alignment horizontal="right"/>
    </xf>
    <xf numFmtId="0" fontId="9" fillId="0" borderId="0" xfId="0" applyFont="1" applyBorder="1" applyAlignment="1">
      <alignment horizontal="center" vertical="center"/>
    </xf>
    <xf numFmtId="191" fontId="7" fillId="0" borderId="0" xfId="0" applyNumberFormat="1" applyFont="1" applyFill="1" applyBorder="1" applyAlignment="1">
      <alignment horizontal="right"/>
    </xf>
    <xf numFmtId="191" fontId="7" fillId="0" borderId="5" xfId="0" applyNumberFormat="1" applyFont="1" applyFill="1" applyBorder="1" applyAlignment="1">
      <alignment horizontal="right"/>
    </xf>
    <xf numFmtId="191" fontId="7" fillId="0" borderId="0" xfId="0" applyNumberFormat="1" applyFont="1" applyFill="1" applyBorder="1" applyAlignment="1">
      <alignment horizontal="right" vertical="center" wrapText="1"/>
    </xf>
    <xf numFmtId="191" fontId="6" fillId="0" borderId="0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23" fillId="0" borderId="0" xfId="0" applyFont="1" applyFill="1" applyAlignment="1">
      <alignment/>
    </xf>
    <xf numFmtId="0" fontId="12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left" vertical="center" wrapText="1"/>
    </xf>
    <xf numFmtId="0" fontId="11" fillId="0" borderId="0" xfId="21" applyFont="1" applyBorder="1" applyAlignment="1">
      <alignment horizontal="center" vertical="center"/>
      <protection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24" fillId="0" borderId="0" xfId="28" applyFont="1">
      <alignment/>
      <protection/>
    </xf>
    <xf numFmtId="0" fontId="11" fillId="0" borderId="0" xfId="0" applyFont="1" applyBorder="1" applyAlignment="1">
      <alignment/>
    </xf>
    <xf numFmtId="0" fontId="26" fillId="0" borderId="1" xfId="0" applyFont="1" applyBorder="1" applyAlignment="1">
      <alignment horizontal="left" vertical="center"/>
    </xf>
    <xf numFmtId="0" fontId="27" fillId="0" borderId="1" xfId="0" applyFont="1" applyBorder="1" applyAlignment="1">
      <alignment horizontal="left" vertical="center" wrapText="1"/>
    </xf>
    <xf numFmtId="0" fontId="28" fillId="0" borderId="0" xfId="0" applyFont="1" applyBorder="1" applyAlignment="1">
      <alignment/>
    </xf>
    <xf numFmtId="0" fontId="26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left" vertical="center" wrapText="1"/>
    </xf>
    <xf numFmtId="0" fontId="28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left" vertical="center" wrapText="1"/>
    </xf>
    <xf numFmtId="0" fontId="28" fillId="0" borderId="0" xfId="0" applyFont="1" applyBorder="1" applyAlignment="1">
      <alignment vertical="center"/>
    </xf>
    <xf numFmtId="169" fontId="12" fillId="0" borderId="0" xfId="0" applyNumberFormat="1" applyFont="1" applyFill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/>
    </xf>
    <xf numFmtId="169" fontId="5" fillId="0" borderId="0" xfId="0" applyNumberFormat="1" applyFont="1" applyFill="1" applyBorder="1" applyAlignment="1">
      <alignment horizontal="center" vertical="center" wrapText="1"/>
    </xf>
    <xf numFmtId="0" fontId="28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wrapText="1"/>
    </xf>
    <xf numFmtId="0" fontId="28" fillId="0" borderId="0" xfId="0" applyFont="1" applyFill="1" applyBorder="1" applyAlignment="1">
      <alignment horizontal="left" vertical="center"/>
    </xf>
    <xf numFmtId="0" fontId="28" fillId="0" borderId="0" xfId="0" applyFont="1" applyFill="1" applyBorder="1" applyAlignment="1">
      <alignment horizontal="center" vertical="center"/>
    </xf>
    <xf numFmtId="3" fontId="28" fillId="0" borderId="0" xfId="0" applyNumberFormat="1" applyFont="1" applyFill="1" applyBorder="1" applyAlignment="1">
      <alignment horizontal="right"/>
    </xf>
    <xf numFmtId="0" fontId="29" fillId="0" borderId="0" xfId="0" applyFont="1" applyFill="1" applyBorder="1" applyAlignment="1">
      <alignment horizontal="center" wrapText="1"/>
    </xf>
    <xf numFmtId="3" fontId="28" fillId="0" borderId="0" xfId="0" applyNumberFormat="1" applyFont="1" applyBorder="1" applyAlignment="1">
      <alignment/>
    </xf>
    <xf numFmtId="0" fontId="6" fillId="0" borderId="0" xfId="21" applyFont="1" applyFill="1" applyAlignment="1">
      <alignment vertical="center"/>
      <protection/>
    </xf>
    <xf numFmtId="0" fontId="6" fillId="0" borderId="0" xfId="21" applyFont="1" applyFill="1" applyAlignment="1">
      <alignment horizontal="center" vertical="center"/>
      <protection/>
    </xf>
    <xf numFmtId="0" fontId="6" fillId="0" borderId="0" xfId="21" applyFont="1" applyFill="1" applyAlignment="1">
      <alignment vertical="center" wrapText="1"/>
      <protection/>
    </xf>
    <xf numFmtId="0" fontId="6" fillId="0" borderId="0" xfId="21" applyFont="1" applyFill="1" applyAlignment="1">
      <alignment horizontal="center" vertical="center" wrapText="1"/>
      <protection/>
    </xf>
    <xf numFmtId="3" fontId="28" fillId="0" borderId="0" xfId="15" applyNumberFormat="1" applyFont="1" applyFill="1" applyBorder="1" applyAlignment="1">
      <alignment horizontal="right"/>
    </xf>
    <xf numFmtId="171" fontId="28" fillId="0" borderId="0" xfId="15" applyFont="1" applyFill="1" applyBorder="1" applyAlignment="1">
      <alignment horizontal="right"/>
    </xf>
    <xf numFmtId="1" fontId="28" fillId="0" borderId="0" xfId="15" applyNumberFormat="1" applyFont="1" applyFill="1" applyBorder="1" applyAlignment="1">
      <alignment horizontal="right"/>
    </xf>
    <xf numFmtId="0" fontId="28" fillId="0" borderId="0" xfId="0" applyFont="1" applyBorder="1" applyAlignment="1">
      <alignment horizontal="center"/>
    </xf>
    <xf numFmtId="191" fontId="26" fillId="0" borderId="3" xfId="25" applyNumberFormat="1" applyFont="1" applyFill="1" applyBorder="1" applyAlignment="1">
      <alignment horizontal="right" vertical="center"/>
      <protection/>
    </xf>
    <xf numFmtId="0" fontId="27" fillId="0" borderId="0" xfId="0" applyFont="1" applyFill="1" applyBorder="1" applyAlignment="1">
      <alignment horizontal="center" wrapText="1"/>
    </xf>
    <xf numFmtId="0" fontId="28" fillId="0" borderId="0" xfId="0" applyFont="1" applyFill="1" applyBorder="1" applyAlignment="1">
      <alignment/>
    </xf>
    <xf numFmtId="0" fontId="26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3" fontId="28" fillId="0" borderId="0" xfId="0" applyNumberFormat="1" applyFont="1" applyBorder="1" applyAlignment="1">
      <alignment horizontal="right"/>
    </xf>
    <xf numFmtId="0" fontId="29" fillId="0" borderId="0" xfId="0" applyFont="1" applyBorder="1" applyAlignment="1">
      <alignment horizontal="center" wrapText="1"/>
    </xf>
    <xf numFmtId="191" fontId="26" fillId="0" borderId="5" xfId="25" applyNumberFormat="1" applyFont="1" applyFill="1" applyBorder="1" applyAlignment="1">
      <alignment horizontal="right" vertical="center"/>
      <protection/>
    </xf>
    <xf numFmtId="3" fontId="5" fillId="0" borderId="0" xfId="0" applyNumberFormat="1" applyFont="1" applyBorder="1" applyAlignment="1">
      <alignment horizontal="right" vertical="center"/>
    </xf>
    <xf numFmtId="191" fontId="28" fillId="0" borderId="0" xfId="0" applyNumberFormat="1" applyFont="1" applyBorder="1" applyAlignment="1">
      <alignment/>
    </xf>
    <xf numFmtId="0" fontId="27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wrapText="1"/>
    </xf>
    <xf numFmtId="191" fontId="26" fillId="0" borderId="3" xfId="25" applyNumberFormat="1" applyFont="1" applyFill="1" applyBorder="1" applyAlignment="1">
      <alignment vertical="center"/>
      <protection/>
    </xf>
    <xf numFmtId="3" fontId="26" fillId="0" borderId="0" xfId="0" applyNumberFormat="1" applyFont="1" applyBorder="1" applyAlignment="1">
      <alignment horizontal="right"/>
    </xf>
    <xf numFmtId="171" fontId="28" fillId="0" borderId="0" xfId="15" applyFont="1" applyBorder="1" applyAlignment="1">
      <alignment horizontal="right"/>
    </xf>
    <xf numFmtId="0" fontId="6" fillId="0" borderId="0" xfId="21" applyFont="1" applyFill="1" applyAlignment="1">
      <alignment horizontal="left" vertical="center"/>
      <protection/>
    </xf>
    <xf numFmtId="0" fontId="6" fillId="0" borderId="0" xfId="21" applyFont="1" applyFill="1" applyAlignment="1">
      <alignment horizontal="center" vertical="center"/>
      <protection/>
    </xf>
    <xf numFmtId="3" fontId="31" fillId="0" borderId="0" xfId="0" applyNumberFormat="1" applyFont="1" applyBorder="1" applyAlignment="1">
      <alignment horizontal="right"/>
    </xf>
    <xf numFmtId="0" fontId="32" fillId="0" borderId="0" xfId="0" applyFont="1" applyBorder="1" applyAlignment="1">
      <alignment horizontal="center" wrapText="1"/>
    </xf>
    <xf numFmtId="3" fontId="28" fillId="0" borderId="0" xfId="0" applyNumberFormat="1" applyFont="1" applyBorder="1" applyAlignment="1">
      <alignment horizontal="right"/>
    </xf>
    <xf numFmtId="0" fontId="6" fillId="0" borderId="0" xfId="21" applyFont="1" applyFill="1" applyAlignment="1">
      <alignment horizontal="left" vertical="center" wrapText="1"/>
      <protection/>
    </xf>
    <xf numFmtId="0" fontId="24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horizontal="center" vertical="center"/>
    </xf>
    <xf numFmtId="191" fontId="26" fillId="0" borderId="4" xfId="25" applyNumberFormat="1" applyFont="1" applyFill="1" applyBorder="1" applyAlignment="1">
      <alignment vertical="center"/>
      <protection/>
    </xf>
    <xf numFmtId="191" fontId="26" fillId="0" borderId="1" xfId="25" applyNumberFormat="1" applyFont="1" applyFill="1" applyBorder="1" applyAlignment="1">
      <alignment vertical="center"/>
      <protection/>
    </xf>
    <xf numFmtId="191" fontId="26" fillId="0" borderId="0" xfId="25" applyNumberFormat="1" applyFont="1" applyFill="1" applyBorder="1" applyAlignment="1">
      <alignment vertical="center"/>
      <protection/>
    </xf>
    <xf numFmtId="191" fontId="26" fillId="0" borderId="5" xfId="25" applyNumberFormat="1" applyFont="1" applyFill="1" applyBorder="1" applyAlignment="1">
      <alignment vertical="center"/>
      <protection/>
    </xf>
    <xf numFmtId="191" fontId="26" fillId="0" borderId="0" xfId="0" applyNumberFormat="1" applyFont="1" applyBorder="1" applyAlignment="1">
      <alignment horizontal="left" vertical="center"/>
    </xf>
    <xf numFmtId="191" fontId="13" fillId="0" borderId="0" xfId="0" applyNumberFormat="1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left" vertical="center" wrapText="1"/>
    </xf>
    <xf numFmtId="191" fontId="9" fillId="0" borderId="0" xfId="21" applyNumberFormat="1" applyFont="1" applyBorder="1" applyAlignment="1">
      <alignment horizontal="left"/>
      <protection/>
    </xf>
    <xf numFmtId="0" fontId="24" fillId="0" borderId="0" xfId="28" applyFont="1" applyBorder="1">
      <alignment/>
      <protection/>
    </xf>
    <xf numFmtId="0" fontId="5" fillId="0" borderId="0" xfId="21" applyFont="1" applyBorder="1" applyAlignment="1">
      <alignment vertical="center"/>
      <protection/>
    </xf>
    <xf numFmtId="0" fontId="6" fillId="0" borderId="0" xfId="21" applyFont="1" applyBorder="1" applyAlignment="1">
      <alignment horizontal="left" vertical="center"/>
      <protection/>
    </xf>
    <xf numFmtId="0" fontId="29" fillId="0" borderId="0" xfId="0" applyFont="1" applyBorder="1" applyAlignment="1">
      <alignment/>
    </xf>
    <xf numFmtId="169" fontId="12" fillId="0" borderId="0" xfId="0" applyNumberFormat="1" applyFont="1" applyFill="1" applyBorder="1" applyAlignment="1">
      <alignment horizontal="right" vertical="center" wrapText="1"/>
    </xf>
    <xf numFmtId="169" fontId="5" fillId="0" borderId="0" xfId="0" applyNumberFormat="1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191" fontId="7" fillId="0" borderId="0" xfId="0" applyNumberFormat="1" applyFont="1" applyFill="1" applyBorder="1" applyAlignment="1">
      <alignment horizontal="right" vertical="center" wrapText="1"/>
    </xf>
    <xf numFmtId="0" fontId="7" fillId="0" borderId="1" xfId="0" applyFont="1" applyBorder="1" applyAlignment="1">
      <alignment horizontal="left" vertical="center"/>
    </xf>
    <xf numFmtId="169" fontId="12" fillId="0" borderId="0" xfId="0" applyNumberFormat="1" applyFont="1" applyFill="1" applyBorder="1" applyAlignment="1">
      <alignment horizontal="right" vertical="center" wrapText="1"/>
    </xf>
    <xf numFmtId="0" fontId="7" fillId="0" borderId="1" xfId="21" applyFont="1" applyFill="1" applyBorder="1" applyAlignment="1">
      <alignment horizontal="left" vertical="center"/>
      <protection/>
    </xf>
    <xf numFmtId="0" fontId="0" fillId="0" borderId="1" xfId="27" applyFill="1" applyBorder="1" applyAlignment="1">
      <alignment horizontal="left" vertical="center"/>
      <protection/>
    </xf>
    <xf numFmtId="0" fontId="7" fillId="0" borderId="0" xfId="21" applyFont="1" applyFill="1" applyBorder="1" applyAlignment="1">
      <alignment horizontal="left" vertical="center"/>
      <protection/>
    </xf>
    <xf numFmtId="0" fontId="0" fillId="0" borderId="0" xfId="27" applyFill="1" applyBorder="1" applyAlignment="1">
      <alignment horizontal="left" vertical="center"/>
      <protection/>
    </xf>
    <xf numFmtId="0" fontId="12" fillId="0" borderId="0" xfId="23" applyNumberFormat="1" applyFont="1" applyFill="1" applyBorder="1" applyAlignment="1" applyProtection="1">
      <alignment horizontal="right" wrapText="1"/>
      <protection/>
    </xf>
    <xf numFmtId="0" fontId="9" fillId="0" borderId="0" xfId="21" applyFont="1" applyFill="1" applyBorder="1" applyAlignment="1">
      <alignment horizontal="left" vertical="center"/>
      <protection/>
    </xf>
    <xf numFmtId="0" fontId="10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right"/>
    </xf>
    <xf numFmtId="0" fontId="11" fillId="0" borderId="0" xfId="23" applyNumberFormat="1" applyFont="1" applyFill="1" applyBorder="1" applyAlignment="1" applyProtection="1">
      <alignment horizontal="center"/>
      <protection/>
    </xf>
    <xf numFmtId="0" fontId="11" fillId="0" borderId="0" xfId="0" applyFont="1" applyFill="1" applyBorder="1" applyAlignment="1">
      <alignment horizontal="center"/>
    </xf>
    <xf numFmtId="0" fontId="12" fillId="0" borderId="0" xfId="23" applyNumberFormat="1" applyFont="1" applyFill="1" applyBorder="1" applyAlignment="1" applyProtection="1">
      <alignment horizontal="center" wrapText="1"/>
      <protection/>
    </xf>
    <xf numFmtId="0" fontId="5" fillId="0" borderId="0" xfId="0" applyFont="1" applyFill="1" applyBorder="1" applyAlignment="1">
      <alignment horizontal="center"/>
    </xf>
  </cellXfs>
  <cellStyles count="16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AL" xfId="21"/>
    <cellStyle name="Normal_Financial statements 2000 Alcomet" xfId="22"/>
    <cellStyle name="Normal_Financial statements_bg model 2002" xfId="23"/>
    <cellStyle name="Normal_FS_2004_Final_28.03.05" xfId="24"/>
    <cellStyle name="Normal_P&amp;L" xfId="25"/>
    <cellStyle name="Normal_P&amp;L_Financial statements_bg model 2002" xfId="26"/>
    <cellStyle name="Normal_Sheet2" xfId="27"/>
    <cellStyle name="Normal_Vatreshno_Gr_Spravki_2004" xfId="28"/>
    <cellStyle name="Percent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8"/>
  <sheetViews>
    <sheetView tabSelected="1" workbookViewId="0" topLeftCell="A1">
      <selection activeCell="J10" sqref="J10"/>
    </sheetView>
  </sheetViews>
  <sheetFormatPr defaultColWidth="9.140625" defaultRowHeight="12.75"/>
  <cols>
    <col min="1" max="1" width="56.421875" style="117" customWidth="1"/>
    <col min="2" max="2" width="2.00390625" style="117" customWidth="1"/>
    <col min="3" max="3" width="11.8515625" style="117" customWidth="1"/>
    <col min="4" max="4" width="2.00390625" style="117" customWidth="1"/>
    <col min="5" max="5" width="12.7109375" style="117" customWidth="1"/>
    <col min="6" max="6" width="3.00390625" style="149" customWidth="1"/>
    <col min="7" max="16384" width="9.140625" style="117" customWidth="1"/>
  </cols>
  <sheetData>
    <row r="1" spans="1:6" ht="15">
      <c r="A1" s="115" t="s">
        <v>105</v>
      </c>
      <c r="B1" s="115"/>
      <c r="C1" s="115"/>
      <c r="D1" s="115"/>
      <c r="E1" s="115"/>
      <c r="F1" s="116"/>
    </row>
    <row r="2" spans="1:6" s="120" customFormat="1" ht="15">
      <c r="A2" s="118" t="s">
        <v>106</v>
      </c>
      <c r="B2" s="118"/>
      <c r="C2" s="118"/>
      <c r="D2" s="118"/>
      <c r="E2" s="118"/>
      <c r="F2" s="119"/>
    </row>
    <row r="3" spans="1:6" ht="15" customHeight="1">
      <c r="A3" s="118" t="s">
        <v>80</v>
      </c>
      <c r="B3" s="118"/>
      <c r="C3" s="118"/>
      <c r="D3" s="118"/>
      <c r="E3" s="118"/>
      <c r="F3" s="121"/>
    </row>
    <row r="4" spans="2:6" s="122" customFormat="1" ht="10.5" customHeight="1">
      <c r="B4" s="123"/>
      <c r="C4" s="179" t="s">
        <v>107</v>
      </c>
      <c r="D4" s="123"/>
      <c r="E4" s="179" t="s">
        <v>108</v>
      </c>
      <c r="F4" s="124"/>
    </row>
    <row r="5" spans="1:6" ht="25.5" customHeight="1">
      <c r="A5" s="118" t="s">
        <v>109</v>
      </c>
      <c r="B5" s="125"/>
      <c r="C5" s="180"/>
      <c r="D5" s="125"/>
      <c r="E5" s="180"/>
      <c r="F5" s="124"/>
    </row>
    <row r="6" spans="1:6" ht="12.75" customHeight="1">
      <c r="A6" s="126"/>
      <c r="B6" s="126"/>
      <c r="C6" s="126"/>
      <c r="D6" s="126"/>
      <c r="E6" s="127" t="s">
        <v>110</v>
      </c>
      <c r="F6" s="128"/>
    </row>
    <row r="7" spans="1:6" ht="14.25" customHeight="1">
      <c r="A7" s="118" t="s">
        <v>111</v>
      </c>
      <c r="B7" s="118"/>
      <c r="C7" s="118"/>
      <c r="D7" s="118"/>
      <c r="E7" s="118"/>
      <c r="F7" s="129"/>
    </row>
    <row r="8" spans="1:6" ht="7.5" customHeight="1">
      <c r="A8" s="118"/>
      <c r="B8" s="118"/>
      <c r="C8" s="118"/>
      <c r="D8" s="118"/>
      <c r="E8" s="118"/>
      <c r="F8" s="129"/>
    </row>
    <row r="9" spans="1:8" ht="15">
      <c r="A9" s="130" t="s">
        <v>112</v>
      </c>
      <c r="B9" s="131"/>
      <c r="C9" s="132">
        <v>182944</v>
      </c>
      <c r="D9" s="131"/>
      <c r="E9" s="132">
        <v>187222</v>
      </c>
      <c r="F9" s="133"/>
      <c r="G9" s="134"/>
      <c r="H9" s="134"/>
    </row>
    <row r="10" spans="1:6" ht="15">
      <c r="A10" s="135" t="s">
        <v>113</v>
      </c>
      <c r="B10" s="136"/>
      <c r="C10" s="132">
        <f>3179+3265</f>
        <v>6444</v>
      </c>
      <c r="D10" s="136"/>
      <c r="E10" s="132">
        <f>3232+3609</f>
        <v>6841</v>
      </c>
      <c r="F10" s="133"/>
    </row>
    <row r="11" spans="1:6" ht="15">
      <c r="A11" s="130" t="s">
        <v>114</v>
      </c>
      <c r="B11" s="131"/>
      <c r="C11" s="132">
        <v>5137</v>
      </c>
      <c r="D11" s="131"/>
      <c r="E11" s="132">
        <v>5137</v>
      </c>
      <c r="F11" s="133"/>
    </row>
    <row r="12" spans="1:6" ht="15">
      <c r="A12" s="135" t="s">
        <v>115</v>
      </c>
      <c r="B12" s="136"/>
      <c r="C12" s="132">
        <v>1926</v>
      </c>
      <c r="D12" s="136"/>
      <c r="E12" s="132">
        <v>2209</v>
      </c>
      <c r="F12" s="133"/>
    </row>
    <row r="13" spans="1:6" ht="15">
      <c r="A13" s="135" t="s">
        <v>116</v>
      </c>
      <c r="B13" s="136"/>
      <c r="C13" s="132">
        <v>18068</v>
      </c>
      <c r="D13" s="136"/>
      <c r="E13" s="132">
        <v>14555</v>
      </c>
      <c r="F13" s="133"/>
    </row>
    <row r="14" spans="1:6" ht="18.75" customHeight="1">
      <c r="A14" s="137" t="s">
        <v>117</v>
      </c>
      <c r="B14" s="138"/>
      <c r="C14" s="139">
        <v>3007</v>
      </c>
      <c r="D14" s="138"/>
      <c r="E14" s="140">
        <v>0</v>
      </c>
      <c r="F14" s="133"/>
    </row>
    <row r="15" spans="1:6" ht="15">
      <c r="A15" s="137" t="s">
        <v>118</v>
      </c>
      <c r="B15" s="138"/>
      <c r="C15" s="141">
        <v>8</v>
      </c>
      <c r="D15" s="138"/>
      <c r="E15" s="141">
        <v>78</v>
      </c>
      <c r="F15" s="133"/>
    </row>
    <row r="16" spans="2:7" ht="15">
      <c r="B16" s="142"/>
      <c r="C16" s="143">
        <f>SUM(C9:C15)</f>
        <v>217534</v>
      </c>
      <c r="D16" s="142"/>
      <c r="E16" s="143">
        <f>SUM(E9:E15)</f>
        <v>216042</v>
      </c>
      <c r="F16" s="144"/>
      <c r="G16" s="145"/>
    </row>
    <row r="17" spans="1:7" ht="14.25" customHeight="1">
      <c r="A17" s="118" t="s">
        <v>119</v>
      </c>
      <c r="B17" s="146"/>
      <c r="C17" s="132"/>
      <c r="D17" s="146"/>
      <c r="E17" s="132"/>
      <c r="F17" s="144"/>
      <c r="G17" s="145"/>
    </row>
    <row r="18" spans="1:7" ht="8.25" customHeight="1">
      <c r="A18" s="118"/>
      <c r="B18" s="146"/>
      <c r="C18" s="132"/>
      <c r="D18" s="146"/>
      <c r="E18" s="132"/>
      <c r="F18" s="144"/>
      <c r="G18" s="145"/>
    </row>
    <row r="19" spans="1:5" ht="15">
      <c r="A19" s="120" t="s">
        <v>120</v>
      </c>
      <c r="B19" s="147"/>
      <c r="C19" s="148">
        <v>102210</v>
      </c>
      <c r="D19" s="147"/>
      <c r="E19" s="148">
        <v>111888</v>
      </c>
    </row>
    <row r="20" spans="1:5" ht="15">
      <c r="A20" s="120" t="s">
        <v>121</v>
      </c>
      <c r="B20" s="147"/>
      <c r="C20" s="148">
        <v>127886</v>
      </c>
      <c r="D20" s="147"/>
      <c r="E20" s="148">
        <v>111240</v>
      </c>
    </row>
    <row r="21" spans="1:6" s="145" customFormat="1" ht="15">
      <c r="A21" s="130" t="s">
        <v>122</v>
      </c>
      <c r="B21" s="131"/>
      <c r="C21" s="132">
        <v>22958</v>
      </c>
      <c r="D21" s="131"/>
      <c r="E21" s="132">
        <v>13921</v>
      </c>
      <c r="F21" s="133"/>
    </row>
    <row r="22" spans="1:5" ht="15">
      <c r="A22" s="117" t="s">
        <v>123</v>
      </c>
      <c r="B22" s="142"/>
      <c r="C22" s="148">
        <v>5171</v>
      </c>
      <c r="D22" s="142"/>
      <c r="E22" s="148">
        <v>4657</v>
      </c>
    </row>
    <row r="23" spans="1:5" ht="15">
      <c r="A23" s="120" t="s">
        <v>124</v>
      </c>
      <c r="B23" s="147"/>
      <c r="C23" s="148">
        <v>16282</v>
      </c>
      <c r="D23" s="147"/>
      <c r="E23" s="148">
        <v>9924</v>
      </c>
    </row>
    <row r="24" spans="1:6" ht="15">
      <c r="A24" s="118"/>
      <c r="B24" s="146"/>
      <c r="C24" s="143">
        <f>SUM(C19:C23)</f>
        <v>274507</v>
      </c>
      <c r="D24" s="146"/>
      <c r="E24" s="143">
        <f>SUM(E19:E23)</f>
        <v>251630</v>
      </c>
      <c r="F24" s="129"/>
    </row>
    <row r="25" spans="1:6" ht="15.75" thickBot="1">
      <c r="A25" s="118" t="s">
        <v>125</v>
      </c>
      <c r="B25" s="146"/>
      <c r="C25" s="150">
        <f>SUM(C16+C24)</f>
        <v>492041</v>
      </c>
      <c r="D25" s="146"/>
      <c r="E25" s="150">
        <f>SUM(E16+E24)</f>
        <v>467672</v>
      </c>
      <c r="F25" s="129"/>
    </row>
    <row r="26" spans="1:5" ht="8.25" customHeight="1" thickTop="1">
      <c r="A26" s="120"/>
      <c r="B26" s="147"/>
      <c r="C26" s="148"/>
      <c r="D26" s="147"/>
      <c r="E26" s="148"/>
    </row>
    <row r="27" spans="1:8" ht="15">
      <c r="A27" s="118" t="s">
        <v>126</v>
      </c>
      <c r="B27" s="146"/>
      <c r="C27" s="151"/>
      <c r="D27" s="146"/>
      <c r="E27" s="151"/>
      <c r="F27" s="128"/>
      <c r="H27" s="152"/>
    </row>
    <row r="28" spans="1:6" ht="7.5" customHeight="1">
      <c r="A28" s="118"/>
      <c r="B28" s="146"/>
      <c r="C28" s="151"/>
      <c r="D28" s="146"/>
      <c r="E28" s="151"/>
      <c r="F28" s="128"/>
    </row>
    <row r="29" spans="1:6" ht="12" customHeight="1">
      <c r="A29" s="153" t="s">
        <v>127</v>
      </c>
      <c r="B29" s="154"/>
      <c r="C29" s="151"/>
      <c r="D29" s="154"/>
      <c r="E29" s="151"/>
      <c r="F29" s="128"/>
    </row>
    <row r="30" spans="1:8" ht="15">
      <c r="A30" s="120" t="s">
        <v>128</v>
      </c>
      <c r="B30" s="147"/>
      <c r="C30" s="148">
        <v>132000</v>
      </c>
      <c r="D30" s="147"/>
      <c r="E30" s="148">
        <v>132000</v>
      </c>
      <c r="F30" s="155"/>
      <c r="H30" s="152"/>
    </row>
    <row r="31" spans="1:6" ht="15">
      <c r="A31" s="120" t="s">
        <v>129</v>
      </c>
      <c r="B31" s="147"/>
      <c r="C31" s="148">
        <v>28630</v>
      </c>
      <c r="D31" s="147"/>
      <c r="E31" s="148">
        <v>26757</v>
      </c>
      <c r="F31" s="155"/>
    </row>
    <row r="32" spans="1:6" ht="15">
      <c r="A32" s="130" t="s">
        <v>130</v>
      </c>
      <c r="B32" s="131"/>
      <c r="C32" s="148">
        <v>88793</v>
      </c>
      <c r="D32" s="131"/>
      <c r="E32" s="148">
        <v>58749</v>
      </c>
      <c r="F32" s="155"/>
    </row>
    <row r="33" spans="1:7" ht="15">
      <c r="A33" s="118"/>
      <c r="B33" s="146"/>
      <c r="C33" s="156">
        <f>SUM(C30:C32)</f>
        <v>249423</v>
      </c>
      <c r="D33" s="146"/>
      <c r="E33" s="156">
        <f>SUM(E30:E32)</f>
        <v>217506</v>
      </c>
      <c r="F33" s="129"/>
      <c r="G33" s="134"/>
    </row>
    <row r="34" spans="1:6" ht="7.5" customHeight="1">
      <c r="A34" s="118"/>
      <c r="B34" s="146"/>
      <c r="C34" s="148"/>
      <c r="D34" s="146"/>
      <c r="E34" s="148"/>
      <c r="F34" s="129"/>
    </row>
    <row r="35" spans="1:6" ht="7.5" customHeight="1">
      <c r="A35" s="118"/>
      <c r="B35" s="146"/>
      <c r="C35" s="148"/>
      <c r="D35" s="146"/>
      <c r="E35" s="148"/>
      <c r="F35" s="129"/>
    </row>
    <row r="36" spans="1:6" ht="18" customHeight="1">
      <c r="A36" s="153" t="s">
        <v>131</v>
      </c>
      <c r="B36" s="154"/>
      <c r="C36" s="157">
        <v>16209</v>
      </c>
      <c r="D36" s="154"/>
      <c r="E36" s="157">
        <v>16055</v>
      </c>
      <c r="F36" s="129"/>
    </row>
    <row r="37" spans="1:6" ht="7.5" customHeight="1">
      <c r="A37" s="118"/>
      <c r="B37" s="118"/>
      <c r="C37" s="148"/>
      <c r="D37" s="118"/>
      <c r="E37" s="148"/>
      <c r="F37" s="129"/>
    </row>
    <row r="38" spans="1:7" ht="13.5" customHeight="1">
      <c r="A38" s="153" t="s">
        <v>132</v>
      </c>
      <c r="B38" s="153"/>
      <c r="C38" s="148"/>
      <c r="D38" s="153"/>
      <c r="E38" s="148"/>
      <c r="F38" s="129"/>
      <c r="G38" s="134"/>
    </row>
    <row r="39" spans="1:6" ht="12" customHeight="1">
      <c r="A39" s="118" t="s">
        <v>133</v>
      </c>
      <c r="B39" s="118"/>
      <c r="C39" s="148"/>
      <c r="D39" s="118"/>
      <c r="E39" s="148"/>
      <c r="F39" s="155"/>
    </row>
    <row r="40" spans="1:6" ht="15.75" customHeight="1">
      <c r="A40" s="120" t="s">
        <v>134</v>
      </c>
      <c r="B40" s="147"/>
      <c r="C40" s="148">
        <v>29096</v>
      </c>
      <c r="D40" s="147"/>
      <c r="E40" s="148">
        <v>73541</v>
      </c>
      <c r="F40" s="155"/>
    </row>
    <row r="41" spans="1:6" ht="15">
      <c r="A41" s="135" t="s">
        <v>135</v>
      </c>
      <c r="B41" s="136"/>
      <c r="C41" s="148">
        <v>5505</v>
      </c>
      <c r="D41" s="136"/>
      <c r="E41" s="148">
        <v>5345</v>
      </c>
      <c r="F41" s="155"/>
    </row>
    <row r="42" spans="1:6" ht="15">
      <c r="A42" s="120" t="s">
        <v>136</v>
      </c>
      <c r="B42" s="147"/>
      <c r="C42" s="148">
        <v>1392</v>
      </c>
      <c r="D42" s="147"/>
      <c r="E42" s="148">
        <v>1435</v>
      </c>
      <c r="F42" s="155"/>
    </row>
    <row r="43" spans="1:6" ht="15">
      <c r="A43" s="120" t="s">
        <v>137</v>
      </c>
      <c r="B43" s="147"/>
      <c r="C43" s="148">
        <v>803</v>
      </c>
      <c r="D43" s="147"/>
      <c r="E43" s="158">
        <v>0</v>
      </c>
      <c r="F43" s="155"/>
    </row>
    <row r="44" spans="1:6" ht="15">
      <c r="A44" s="159" t="s">
        <v>138</v>
      </c>
      <c r="B44" s="160"/>
      <c r="C44" s="148">
        <v>453</v>
      </c>
      <c r="D44" s="160"/>
      <c r="E44" s="148">
        <v>560</v>
      </c>
      <c r="F44" s="155"/>
    </row>
    <row r="45" spans="2:6" ht="15">
      <c r="B45" s="142"/>
      <c r="C45" s="156">
        <f>SUM(C40:C44)</f>
        <v>37249</v>
      </c>
      <c r="D45" s="142"/>
      <c r="E45" s="156">
        <f>SUM(E40:E44)</f>
        <v>80881</v>
      </c>
      <c r="F45" s="129"/>
    </row>
    <row r="46" spans="1:6" ht="7.5" customHeight="1">
      <c r="A46" s="118"/>
      <c r="B46" s="146"/>
      <c r="C46" s="132"/>
      <c r="D46" s="146"/>
      <c r="E46" s="132"/>
      <c r="F46" s="129"/>
    </row>
    <row r="47" spans="1:6" ht="12.75" customHeight="1">
      <c r="A47" s="118" t="s">
        <v>139</v>
      </c>
      <c r="B47" s="146"/>
      <c r="C47" s="161"/>
      <c r="D47" s="146"/>
      <c r="E47" s="161"/>
      <c r="F47" s="162"/>
    </row>
    <row r="48" spans="1:5" ht="15">
      <c r="A48" s="159" t="s">
        <v>140</v>
      </c>
      <c r="B48" s="160"/>
      <c r="C48" s="163">
        <v>92200</v>
      </c>
      <c r="D48" s="160"/>
      <c r="E48" s="163">
        <v>92374</v>
      </c>
    </row>
    <row r="49" spans="1:5" ht="15">
      <c r="A49" s="159" t="s">
        <v>141</v>
      </c>
      <c r="B49" s="160"/>
      <c r="C49" s="163">
        <v>39129</v>
      </c>
      <c r="D49" s="160"/>
      <c r="E49" s="163">
        <v>8789</v>
      </c>
    </row>
    <row r="50" spans="1:5" ht="15">
      <c r="A50" s="159" t="s">
        <v>142</v>
      </c>
      <c r="B50" s="160"/>
      <c r="C50" s="163">
        <v>47091</v>
      </c>
      <c r="D50" s="160"/>
      <c r="E50" s="163">
        <v>40797</v>
      </c>
    </row>
    <row r="51" spans="1:8" ht="15">
      <c r="A51" s="159" t="s">
        <v>143</v>
      </c>
      <c r="B51" s="160"/>
      <c r="C51" s="163">
        <v>2811</v>
      </c>
      <c r="D51" s="160"/>
      <c r="E51" s="163">
        <v>3304</v>
      </c>
      <c r="H51" s="134"/>
    </row>
    <row r="52" spans="1:5" ht="15">
      <c r="A52" s="164" t="s">
        <v>144</v>
      </c>
      <c r="B52" s="160"/>
      <c r="C52" s="163">
        <v>3179</v>
      </c>
      <c r="D52" s="160"/>
      <c r="E52" s="163">
        <v>4300</v>
      </c>
    </row>
    <row r="53" spans="1:5" ht="15">
      <c r="A53" s="159" t="s">
        <v>145</v>
      </c>
      <c r="B53" s="160"/>
      <c r="C53" s="163">
        <v>3826</v>
      </c>
      <c r="D53" s="160"/>
      <c r="E53" s="163">
        <v>1666</v>
      </c>
    </row>
    <row r="54" spans="1:5" ht="15">
      <c r="A54" s="159" t="s">
        <v>146</v>
      </c>
      <c r="B54" s="160"/>
      <c r="C54" s="163">
        <v>924</v>
      </c>
      <c r="D54" s="160"/>
      <c r="E54" s="163">
        <v>2000</v>
      </c>
    </row>
    <row r="55" spans="1:6" ht="15">
      <c r="A55" s="118"/>
      <c r="B55" s="146"/>
      <c r="C55" s="156">
        <f>SUM(C48:C54)</f>
        <v>189160</v>
      </c>
      <c r="D55" s="146"/>
      <c r="E55" s="156">
        <f>SUM(E48:E54)</f>
        <v>153230</v>
      </c>
      <c r="F55" s="129"/>
    </row>
    <row r="56" spans="1:6" ht="8.25" customHeight="1">
      <c r="A56" s="165"/>
      <c r="B56" s="166"/>
      <c r="C56" s="167"/>
      <c r="D56" s="166"/>
      <c r="E56" s="167"/>
      <c r="F56" s="129"/>
    </row>
    <row r="57" spans="1:6" ht="14.25" customHeight="1">
      <c r="A57" s="153" t="s">
        <v>147</v>
      </c>
      <c r="B57" s="154"/>
      <c r="C57" s="168">
        <f>C45+C55</f>
        <v>226409</v>
      </c>
      <c r="D57" s="154"/>
      <c r="E57" s="168">
        <f>E45+E55</f>
        <v>234111</v>
      </c>
      <c r="F57" s="129"/>
    </row>
    <row r="58" spans="1:6" ht="7.5" customHeight="1">
      <c r="A58" s="165"/>
      <c r="B58" s="165"/>
      <c r="C58" s="169"/>
      <c r="D58" s="165"/>
      <c r="E58" s="169"/>
      <c r="F58" s="129"/>
    </row>
    <row r="59" spans="1:6" ht="15.75" thickBot="1">
      <c r="A59" s="118" t="s">
        <v>148</v>
      </c>
      <c r="B59" s="118"/>
      <c r="C59" s="170">
        <f>C57+C36+C33</f>
        <v>492041</v>
      </c>
      <c r="D59" s="118"/>
      <c r="E59" s="170">
        <f>E57+E36+E33</f>
        <v>467672</v>
      </c>
      <c r="F59" s="129"/>
    </row>
    <row r="60" spans="1:6" ht="15.75" thickTop="1">
      <c r="A60" s="118"/>
      <c r="B60" s="118"/>
      <c r="C60" s="118"/>
      <c r="D60" s="118"/>
      <c r="E60" s="118"/>
      <c r="F60" s="129"/>
    </row>
    <row r="61" spans="1:6" ht="15">
      <c r="A61" s="118"/>
      <c r="B61" s="118"/>
      <c r="C61" s="171"/>
      <c r="D61" s="118"/>
      <c r="E61" s="118"/>
      <c r="F61" s="129"/>
    </row>
    <row r="62" spans="1:5" ht="15">
      <c r="A62" s="25" t="s">
        <v>75</v>
      </c>
      <c r="B62" s="25"/>
      <c r="C62" s="172"/>
      <c r="D62" s="25"/>
      <c r="E62" s="172"/>
    </row>
    <row r="63" spans="1:5" ht="15">
      <c r="A63" s="25"/>
      <c r="B63" s="25"/>
      <c r="C63" s="25"/>
      <c r="D63" s="25"/>
      <c r="E63" s="172"/>
    </row>
    <row r="64" spans="1:6" ht="15">
      <c r="A64" s="181" t="s">
        <v>76</v>
      </c>
      <c r="B64" s="181"/>
      <c r="C64" s="181"/>
      <c r="D64" s="181"/>
      <c r="E64" s="181"/>
      <c r="F64" s="181"/>
    </row>
    <row r="65" spans="1:6" ht="15">
      <c r="A65" s="25"/>
      <c r="B65" s="25"/>
      <c r="C65" s="25"/>
      <c r="D65" s="25"/>
      <c r="E65" s="25"/>
      <c r="F65" s="25"/>
    </row>
    <row r="66" spans="1:6" ht="17.25" customHeight="1">
      <c r="A66" s="67" t="s">
        <v>77</v>
      </c>
      <c r="B66" s="67"/>
      <c r="C66" s="67"/>
      <c r="D66" s="67"/>
      <c r="E66" s="67"/>
      <c r="F66" s="173"/>
    </row>
    <row r="67" spans="1:6" ht="17.25" customHeight="1">
      <c r="A67" s="67"/>
      <c r="B67" s="67"/>
      <c r="C67" s="67"/>
      <c r="D67" s="67"/>
      <c r="E67" s="174"/>
      <c r="F67" s="173"/>
    </row>
    <row r="68" spans="1:6" ht="15">
      <c r="A68" s="175" t="s">
        <v>103</v>
      </c>
      <c r="B68" s="175"/>
      <c r="C68" s="175"/>
      <c r="D68" s="175"/>
      <c r="E68" s="175"/>
      <c r="F68" s="25"/>
    </row>
    <row r="69" spans="1:6" ht="12.75" customHeight="1">
      <c r="A69" s="176"/>
      <c r="B69" s="176"/>
      <c r="C69" s="176"/>
      <c r="D69" s="176"/>
      <c r="E69" s="176"/>
      <c r="F69" s="104"/>
    </row>
    <row r="70" spans="1:6" ht="15">
      <c r="A70" s="177"/>
      <c r="B70" s="177"/>
      <c r="C70" s="177"/>
      <c r="D70" s="177"/>
      <c r="E70" s="177"/>
      <c r="F70" s="104"/>
    </row>
    <row r="71" spans="1:6" ht="15">
      <c r="A71" s="110"/>
      <c r="B71" s="110"/>
      <c r="C71" s="110"/>
      <c r="D71" s="110"/>
      <c r="E71" s="110"/>
      <c r="F71" s="104"/>
    </row>
    <row r="72" spans="1:6" ht="15">
      <c r="A72" s="110"/>
      <c r="B72" s="110"/>
      <c r="C72" s="110"/>
      <c r="D72" s="110"/>
      <c r="E72" s="110"/>
      <c r="F72" s="104"/>
    </row>
    <row r="73" spans="1:6" ht="15">
      <c r="A73" s="67"/>
      <c r="B73" s="67"/>
      <c r="C73" s="67"/>
      <c r="D73" s="67"/>
      <c r="E73" s="67"/>
      <c r="F73" s="67"/>
    </row>
    <row r="74" spans="1:6" ht="15">
      <c r="A74" s="111"/>
      <c r="B74" s="111"/>
      <c r="C74" s="111"/>
      <c r="D74" s="111"/>
      <c r="E74" s="111"/>
      <c r="F74" s="104"/>
    </row>
    <row r="75" spans="1:6" ht="15">
      <c r="A75" s="112"/>
      <c r="B75" s="112"/>
      <c r="C75" s="112"/>
      <c r="D75" s="112"/>
      <c r="E75" s="112"/>
      <c r="F75" s="104"/>
    </row>
    <row r="76" spans="1:6" ht="15">
      <c r="A76" s="113"/>
      <c r="B76" s="113"/>
      <c r="C76" s="113"/>
      <c r="D76" s="113"/>
      <c r="E76" s="113"/>
      <c r="F76" s="104"/>
    </row>
    <row r="77" ht="15">
      <c r="F77" s="178"/>
    </row>
    <row r="78" ht="15">
      <c r="F78" s="178"/>
    </row>
    <row r="79" ht="15">
      <c r="F79" s="178"/>
    </row>
    <row r="80" ht="15">
      <c r="F80" s="178"/>
    </row>
    <row r="81" ht="15">
      <c r="F81" s="178"/>
    </row>
    <row r="82" ht="15">
      <c r="F82" s="178"/>
    </row>
    <row r="83" ht="15">
      <c r="F83" s="178"/>
    </row>
    <row r="84" ht="15">
      <c r="F84" s="178"/>
    </row>
    <row r="85" ht="15">
      <c r="F85" s="178"/>
    </row>
    <row r="86" ht="15">
      <c r="F86" s="178"/>
    </row>
    <row r="87" ht="15">
      <c r="F87" s="178"/>
    </row>
    <row r="88" ht="15">
      <c r="F88" s="178"/>
    </row>
    <row r="89" ht="15">
      <c r="F89" s="178"/>
    </row>
    <row r="90" ht="15">
      <c r="F90" s="178"/>
    </row>
    <row r="91" ht="15">
      <c r="F91" s="178"/>
    </row>
    <row r="92" ht="15">
      <c r="F92" s="178"/>
    </row>
    <row r="93" ht="15">
      <c r="F93" s="178"/>
    </row>
    <row r="94" ht="15">
      <c r="F94" s="178"/>
    </row>
    <row r="95" ht="15">
      <c r="F95" s="178"/>
    </row>
    <row r="96" ht="15">
      <c r="F96" s="178"/>
    </row>
    <row r="97" ht="15">
      <c r="F97" s="178"/>
    </row>
    <row r="98" ht="15">
      <c r="F98" s="178"/>
    </row>
    <row r="99" ht="15">
      <c r="F99" s="178"/>
    </row>
    <row r="100" ht="15">
      <c r="F100" s="178"/>
    </row>
    <row r="101" ht="15">
      <c r="F101" s="178"/>
    </row>
    <row r="102" ht="15">
      <c r="F102" s="178"/>
    </row>
    <row r="103" ht="15">
      <c r="F103" s="178"/>
    </row>
    <row r="104" ht="15">
      <c r="F104" s="178"/>
    </row>
    <row r="105" ht="15">
      <c r="F105" s="178"/>
    </row>
    <row r="106" ht="15">
      <c r="F106" s="178"/>
    </row>
    <row r="107" ht="15">
      <c r="F107" s="178"/>
    </row>
    <row r="108" ht="15">
      <c r="F108" s="178"/>
    </row>
  </sheetData>
  <mergeCells count="3">
    <mergeCell ref="C4:C5"/>
    <mergeCell ref="E4:E5"/>
    <mergeCell ref="A64:F6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5"/>
  <sheetViews>
    <sheetView workbookViewId="0" topLeftCell="A1">
      <selection activeCell="A10" sqref="A10"/>
    </sheetView>
  </sheetViews>
  <sheetFormatPr defaultColWidth="9.140625" defaultRowHeight="12.75"/>
  <cols>
    <col min="1" max="1" width="42.421875" style="80" customWidth="1"/>
    <col min="2" max="2" width="12.28125" style="80" customWidth="1"/>
    <col min="3" max="3" width="3.7109375" style="80" customWidth="1"/>
    <col min="4" max="4" width="12.7109375" style="80" customWidth="1"/>
    <col min="5" max="5" width="2.7109375" style="80" customWidth="1"/>
    <col min="6" max="6" width="13.00390625" style="80" customWidth="1"/>
    <col min="7" max="7" width="4.421875" style="104" customWidth="1"/>
    <col min="8" max="16384" width="9.140625" style="80" customWidth="1"/>
  </cols>
  <sheetData>
    <row r="1" spans="1:7" ht="15">
      <c r="A1" s="184" t="s">
        <v>13</v>
      </c>
      <c r="B1" s="184"/>
      <c r="C1" s="184"/>
      <c r="D1" s="184"/>
      <c r="E1" s="184"/>
      <c r="F1" s="184"/>
      <c r="G1" s="184"/>
    </row>
    <row r="2" spans="1:7" s="82" customFormat="1" ht="15">
      <c r="A2" s="81" t="s">
        <v>79</v>
      </c>
      <c r="B2" s="81"/>
      <c r="C2" s="81"/>
      <c r="D2" s="81"/>
      <c r="E2" s="81"/>
      <c r="F2" s="81"/>
      <c r="G2" s="81"/>
    </row>
    <row r="3" spans="1:7" ht="15">
      <c r="A3" s="83" t="s">
        <v>80</v>
      </c>
      <c r="B3" s="83"/>
      <c r="C3" s="83"/>
      <c r="D3" s="83"/>
      <c r="E3" s="83"/>
      <c r="F3" s="83"/>
      <c r="G3" s="84"/>
    </row>
    <row r="4" spans="1:7" ht="15">
      <c r="A4" s="83"/>
      <c r="B4" s="83"/>
      <c r="C4" s="83"/>
      <c r="D4" s="83"/>
      <c r="E4" s="83"/>
      <c r="F4" s="83"/>
      <c r="G4" s="84"/>
    </row>
    <row r="5" spans="1:7" ht="15" customHeight="1">
      <c r="A5" s="85"/>
      <c r="B5" s="185"/>
      <c r="C5" s="34"/>
      <c r="D5" s="179" t="s">
        <v>81</v>
      </c>
      <c r="E5" s="82"/>
      <c r="F5" s="179" t="s">
        <v>82</v>
      </c>
      <c r="G5" s="34"/>
    </row>
    <row r="6" spans="1:7" ht="24" customHeight="1">
      <c r="A6" s="82"/>
      <c r="B6" s="185"/>
      <c r="C6" s="34"/>
      <c r="D6" s="179"/>
      <c r="E6" s="82"/>
      <c r="F6" s="179"/>
      <c r="G6" s="34"/>
    </row>
    <row r="7" spans="1:7" ht="15.75" customHeight="1">
      <c r="A7" s="82"/>
      <c r="B7" s="34"/>
      <c r="C7" s="34"/>
      <c r="D7" s="39"/>
      <c r="E7" s="82"/>
      <c r="F7" s="39"/>
      <c r="G7" s="34"/>
    </row>
    <row r="8" spans="1:7" ht="15">
      <c r="A8" s="86"/>
      <c r="B8" s="86"/>
      <c r="C8" s="86"/>
      <c r="D8" s="86"/>
      <c r="E8" s="86"/>
      <c r="F8" s="87"/>
      <c r="G8" s="87"/>
    </row>
    <row r="9" spans="1:7" ht="15">
      <c r="A9" s="86"/>
      <c r="B9" s="86"/>
      <c r="C9" s="86"/>
      <c r="D9" s="86"/>
      <c r="E9" s="86"/>
      <c r="F9" s="87"/>
      <c r="G9" s="87"/>
    </row>
    <row r="10" spans="1:7" ht="15">
      <c r="A10" s="82" t="s">
        <v>83</v>
      </c>
      <c r="B10" s="88"/>
      <c r="C10" s="88"/>
      <c r="D10" s="89">
        <v>340925</v>
      </c>
      <c r="E10" s="82"/>
      <c r="F10" s="89">
        <v>327333</v>
      </c>
      <c r="G10" s="90"/>
    </row>
    <row r="11" spans="1:7" ht="15">
      <c r="A11" s="82" t="s">
        <v>84</v>
      </c>
      <c r="B11" s="88"/>
      <c r="C11" s="88"/>
      <c r="D11" s="89">
        <v>5451</v>
      </c>
      <c r="E11" s="82"/>
      <c r="F11" s="89">
        <v>5905</v>
      </c>
      <c r="G11" s="90"/>
    </row>
    <row r="12" spans="1:7" ht="31.5" customHeight="1">
      <c r="A12" s="91" t="s">
        <v>85</v>
      </c>
      <c r="B12" s="92"/>
      <c r="C12" s="92"/>
      <c r="D12" s="89">
        <v>7451</v>
      </c>
      <c r="E12" s="91"/>
      <c r="F12" s="89">
        <v>11411</v>
      </c>
      <c r="G12" s="90"/>
    </row>
    <row r="13" spans="1:7" ht="15">
      <c r="A13" s="82" t="s">
        <v>86</v>
      </c>
      <c r="B13" s="88"/>
      <c r="C13" s="88"/>
      <c r="D13" s="89">
        <v>-44288</v>
      </c>
      <c r="E13" s="82"/>
      <c r="F13" s="89">
        <v>-53198</v>
      </c>
      <c r="G13" s="89"/>
    </row>
    <row r="14" spans="1:7" ht="15">
      <c r="A14" s="82" t="s">
        <v>87</v>
      </c>
      <c r="B14" s="88"/>
      <c r="C14" s="88"/>
      <c r="D14" s="89">
        <v>-31400</v>
      </c>
      <c r="E14" s="82"/>
      <c r="F14" s="89">
        <v>-36352</v>
      </c>
      <c r="G14" s="89"/>
    </row>
    <row r="15" spans="1:7" ht="15">
      <c r="A15" s="82" t="s">
        <v>88</v>
      </c>
      <c r="B15" s="88"/>
      <c r="C15" s="88"/>
      <c r="D15" s="89">
        <v>-31915</v>
      </c>
      <c r="E15" s="82"/>
      <c r="F15" s="89">
        <v>-32515</v>
      </c>
      <c r="G15" s="89"/>
    </row>
    <row r="16" spans="1:7" ht="15">
      <c r="A16" s="82" t="s">
        <v>89</v>
      </c>
      <c r="B16" s="88"/>
      <c r="C16" s="88"/>
      <c r="D16" s="89">
        <v>-9782</v>
      </c>
      <c r="E16" s="82"/>
      <c r="F16" s="89">
        <v>-9048</v>
      </c>
      <c r="G16" s="89"/>
    </row>
    <row r="17" spans="1:7" ht="15">
      <c r="A17" s="91" t="s">
        <v>90</v>
      </c>
      <c r="B17" s="92"/>
      <c r="C17" s="92"/>
      <c r="D17" s="89">
        <v>-190645</v>
      </c>
      <c r="E17" s="91"/>
      <c r="F17" s="89">
        <v>-181526</v>
      </c>
      <c r="G17" s="89"/>
    </row>
    <row r="18" spans="1:7" ht="15">
      <c r="A18" s="91" t="s">
        <v>91</v>
      </c>
      <c r="B18" s="92"/>
      <c r="C18" s="92"/>
      <c r="D18" s="93">
        <v>305</v>
      </c>
      <c r="E18" s="91"/>
      <c r="F18" s="89">
        <v>623</v>
      </c>
      <c r="G18" s="89"/>
    </row>
    <row r="19" spans="1:7" ht="15">
      <c r="A19" s="94" t="s">
        <v>92</v>
      </c>
      <c r="B19" s="95"/>
      <c r="C19" s="95"/>
      <c r="D19" s="89">
        <v>-4722</v>
      </c>
      <c r="E19" s="94"/>
      <c r="F19" s="89">
        <v>-6505</v>
      </c>
      <c r="G19"/>
    </row>
    <row r="20" spans="1:7" ht="15" customHeight="1">
      <c r="A20" s="83" t="s">
        <v>93</v>
      </c>
      <c r="B20" s="96"/>
      <c r="C20" s="96"/>
      <c r="D20" s="97">
        <f>SUM(D10:D19)</f>
        <v>41380</v>
      </c>
      <c r="E20" s="83"/>
      <c r="F20" s="97">
        <f>SUM(F10:F19)</f>
        <v>26128</v>
      </c>
      <c r="G20"/>
    </row>
    <row r="21" spans="1:7" ht="15" customHeight="1">
      <c r="A21" s="82"/>
      <c r="B21" s="88"/>
      <c r="C21" s="88"/>
      <c r="D21" s="89"/>
      <c r="E21" s="82"/>
      <c r="F21" s="89"/>
      <c r="G21" s="89"/>
    </row>
    <row r="22" spans="1:7" ht="15">
      <c r="A22" s="82" t="s">
        <v>94</v>
      </c>
      <c r="B22" s="88"/>
      <c r="C22" s="88"/>
      <c r="D22" s="89">
        <v>1675</v>
      </c>
      <c r="E22" s="82"/>
      <c r="F22" s="89">
        <v>5724</v>
      </c>
      <c r="G22" s="89"/>
    </row>
    <row r="23" spans="1:7" ht="15">
      <c r="A23" s="82" t="s">
        <v>95</v>
      </c>
      <c r="B23" s="88"/>
      <c r="C23" s="88"/>
      <c r="D23" s="89">
        <v>-6868</v>
      </c>
      <c r="E23" s="82"/>
      <c r="F23" s="89">
        <v>-12270</v>
      </c>
      <c r="G23" s="89"/>
    </row>
    <row r="24" spans="1:7" ht="15">
      <c r="A24" s="86"/>
      <c r="B24" s="98"/>
      <c r="C24" s="98"/>
      <c r="D24" s="89"/>
      <c r="E24" s="86"/>
      <c r="F24" s="89"/>
      <c r="G24" s="89"/>
    </row>
    <row r="25" spans="1:7" ht="15">
      <c r="A25" s="83" t="s">
        <v>96</v>
      </c>
      <c r="B25" s="96"/>
      <c r="C25" s="96"/>
      <c r="D25" s="97">
        <f>SUM(D20:D24)</f>
        <v>36187</v>
      </c>
      <c r="E25" s="83"/>
      <c r="F25" s="97">
        <f>SUM(F20:F24)</f>
        <v>19582</v>
      </c>
      <c r="G25" s="99"/>
    </row>
    <row r="26" spans="1:7" ht="15">
      <c r="A26" s="83"/>
      <c r="B26" s="96"/>
      <c r="C26" s="96"/>
      <c r="D26" s="99"/>
      <c r="E26" s="83"/>
      <c r="F26" s="99"/>
      <c r="G26" s="99"/>
    </row>
    <row r="27" spans="1:7" ht="15">
      <c r="A27" s="82" t="s">
        <v>97</v>
      </c>
      <c r="B27" s="88"/>
      <c r="C27" s="88"/>
      <c r="D27" s="89">
        <v>-3736</v>
      </c>
      <c r="E27" s="82"/>
      <c r="F27" s="89">
        <v>-2169</v>
      </c>
      <c r="G27" s="89"/>
    </row>
    <row r="28" spans="1:7" ht="9.75" customHeight="1">
      <c r="A28" s="83"/>
      <c r="B28" s="96"/>
      <c r="C28" s="96"/>
      <c r="D28" s="99"/>
      <c r="E28" s="83"/>
      <c r="F28" s="99"/>
      <c r="G28" s="99"/>
    </row>
    <row r="29" spans="1:7" ht="15.75" thickBot="1">
      <c r="A29" s="83" t="s">
        <v>98</v>
      </c>
      <c r="B29" s="96"/>
      <c r="C29" s="96"/>
      <c r="D29" s="100">
        <f>D25+D27</f>
        <v>32451</v>
      </c>
      <c r="E29" s="83"/>
      <c r="F29" s="100">
        <f>F25+F27</f>
        <v>17413</v>
      </c>
      <c r="G29" s="99"/>
    </row>
    <row r="30" spans="1:7" ht="15.75" thickTop="1">
      <c r="A30" s="83"/>
      <c r="B30" s="83"/>
      <c r="C30" s="83"/>
      <c r="D30" s="99"/>
      <c r="E30" s="83"/>
      <c r="F30" s="99"/>
      <c r="G30" s="99"/>
    </row>
    <row r="31" spans="1:7" ht="0.75" customHeight="1" hidden="1">
      <c r="A31" s="82"/>
      <c r="B31" s="82"/>
      <c r="C31" s="82"/>
      <c r="D31" s="89"/>
      <c r="E31" s="82"/>
      <c r="F31" s="89"/>
      <c r="G31" s="89"/>
    </row>
    <row r="32" spans="1:7" ht="15" customHeight="1" hidden="1">
      <c r="A32" s="182" t="s">
        <v>99</v>
      </c>
      <c r="B32" s="83"/>
      <c r="C32" s="83"/>
      <c r="D32" s="183" t="s">
        <v>100</v>
      </c>
      <c r="E32" s="83"/>
      <c r="F32" s="183" t="s">
        <v>100</v>
      </c>
      <c r="G32" s="101"/>
    </row>
    <row r="33" spans="1:7" ht="18.75" customHeight="1" hidden="1">
      <c r="A33" s="182"/>
      <c r="B33" s="83"/>
      <c r="C33" s="83"/>
      <c r="D33" s="183"/>
      <c r="E33" s="83"/>
      <c r="F33" s="183"/>
      <c r="G33" s="101"/>
    </row>
    <row r="34" spans="1:7" ht="0.75" customHeight="1" hidden="1">
      <c r="A34" s="82"/>
      <c r="B34" s="82"/>
      <c r="C34" s="82"/>
      <c r="D34" s="102"/>
      <c r="E34" s="82"/>
      <c r="F34" s="102"/>
      <c r="G34" s="102"/>
    </row>
    <row r="35" spans="1:7" s="103" customFormat="1" ht="15">
      <c r="A35" s="83" t="s">
        <v>101</v>
      </c>
      <c r="B35" s="83"/>
      <c r="C35" s="83"/>
      <c r="D35" s="99">
        <f>D29-D37</f>
        <v>32060</v>
      </c>
      <c r="E35" s="83"/>
      <c r="F35" s="99">
        <f>F29-F37</f>
        <v>16887</v>
      </c>
      <c r="G35" s="99"/>
    </row>
    <row r="36" spans="1:7" s="103" customFormat="1" ht="15">
      <c r="A36" s="83"/>
      <c r="B36" s="83"/>
      <c r="C36" s="83"/>
      <c r="D36" s="99"/>
      <c r="E36" s="83"/>
      <c r="F36" s="99"/>
      <c r="G36" s="99"/>
    </row>
    <row r="37" spans="1:7" ht="15">
      <c r="A37" s="83" t="s">
        <v>102</v>
      </c>
      <c r="B37" s="83"/>
      <c r="C37" s="83"/>
      <c r="D37" s="99">
        <v>391</v>
      </c>
      <c r="E37" s="83"/>
      <c r="F37" s="99">
        <v>526</v>
      </c>
      <c r="G37" s="99"/>
    </row>
    <row r="38" spans="1:6" ht="15">
      <c r="A38" s="82"/>
      <c r="B38" s="82"/>
      <c r="C38" s="82"/>
      <c r="D38" s="82"/>
      <c r="E38" s="82"/>
      <c r="F38" s="104"/>
    </row>
    <row r="39" spans="1:6" ht="15">
      <c r="A39" s="82"/>
      <c r="B39" s="82"/>
      <c r="C39" s="82"/>
      <c r="D39" s="82"/>
      <c r="E39" s="82"/>
      <c r="F39" s="104"/>
    </row>
    <row r="40" spans="1:6" ht="15">
      <c r="A40" s="82"/>
      <c r="B40" s="82"/>
      <c r="C40" s="82"/>
      <c r="D40" s="82"/>
      <c r="E40" s="82"/>
      <c r="F40" s="104"/>
    </row>
    <row r="41" spans="1:6" ht="15">
      <c r="A41" s="105"/>
      <c r="B41" s="106"/>
      <c r="C41" s="106"/>
      <c r="D41" s="82"/>
      <c r="E41" s="82"/>
      <c r="F41" s="104"/>
    </row>
    <row r="42" spans="1:6" ht="15">
      <c r="A42" s="107"/>
      <c r="B42" s="108"/>
      <c r="C42" s="108"/>
      <c r="D42" s="108"/>
      <c r="E42" s="82"/>
      <c r="F42" s="104"/>
    </row>
    <row r="43" spans="1:6" ht="15">
      <c r="A43" s="105"/>
      <c r="B43" s="106"/>
      <c r="C43" s="106"/>
      <c r="D43" s="82"/>
      <c r="E43" s="82"/>
      <c r="F43" s="82"/>
    </row>
    <row r="44" spans="1:7" ht="15">
      <c r="A44" s="181" t="s">
        <v>75</v>
      </c>
      <c r="B44" s="181"/>
      <c r="C44" s="181"/>
      <c r="D44" s="181"/>
      <c r="E44" s="181"/>
      <c r="F44" s="181"/>
      <c r="G44" s="181"/>
    </row>
    <row r="45" spans="1:7" ht="17.25" customHeight="1">
      <c r="A45" s="25"/>
      <c r="B45" s="25"/>
      <c r="C45" s="25"/>
      <c r="D45" s="25"/>
      <c r="E45" s="25"/>
      <c r="F45" s="25"/>
      <c r="G45" s="109"/>
    </row>
    <row r="46" spans="1:7" ht="15" customHeight="1">
      <c r="A46" s="181" t="s">
        <v>76</v>
      </c>
      <c r="B46" s="181"/>
      <c r="C46" s="181"/>
      <c r="D46" s="181"/>
      <c r="E46" s="181"/>
      <c r="F46" s="181"/>
      <c r="G46" s="181"/>
    </row>
    <row r="47" spans="1:6" ht="15">
      <c r="A47" s="110"/>
      <c r="B47" s="110"/>
      <c r="C47" s="110"/>
      <c r="D47" s="110"/>
      <c r="E47" s="110"/>
      <c r="F47" s="110"/>
    </row>
    <row r="48" spans="1:6" ht="15">
      <c r="A48" s="67" t="s">
        <v>77</v>
      </c>
      <c r="B48" s="67"/>
      <c r="C48" s="67"/>
      <c r="D48" s="67"/>
      <c r="E48" s="67"/>
      <c r="F48" s="67"/>
    </row>
    <row r="49" spans="1:6" ht="15">
      <c r="A49" s="111"/>
      <c r="B49" s="111"/>
      <c r="C49" s="111"/>
      <c r="D49" s="111"/>
      <c r="E49" s="111"/>
      <c r="F49" s="111"/>
    </row>
    <row r="50" spans="1:6" ht="15">
      <c r="A50" s="112"/>
      <c r="B50" s="112"/>
      <c r="C50" s="112"/>
      <c r="D50" s="112"/>
      <c r="E50" s="112"/>
      <c r="F50" s="112"/>
    </row>
    <row r="51" spans="1:6" ht="15">
      <c r="A51" s="113" t="s">
        <v>103</v>
      </c>
      <c r="B51" s="113"/>
      <c r="C51" s="113"/>
      <c r="D51" s="113"/>
      <c r="E51" s="113"/>
      <c r="F51" s="113"/>
    </row>
    <row r="52" ht="15">
      <c r="A52" s="80" t="s">
        <v>104</v>
      </c>
    </row>
    <row r="55" spans="1:6" ht="15">
      <c r="A55" s="114"/>
      <c r="B55" s="114"/>
      <c r="C55" s="114"/>
      <c r="D55" s="114"/>
      <c r="E55" s="114"/>
      <c r="F55" s="114"/>
    </row>
  </sheetData>
  <mergeCells count="9">
    <mergeCell ref="A1:G1"/>
    <mergeCell ref="B5:B6"/>
    <mergeCell ref="D5:D6"/>
    <mergeCell ref="F5:F6"/>
    <mergeCell ref="A46:G46"/>
    <mergeCell ref="A32:A33"/>
    <mergeCell ref="D32:D33"/>
    <mergeCell ref="F32:F33"/>
    <mergeCell ref="A44:G4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6"/>
  <sheetViews>
    <sheetView workbookViewId="0" topLeftCell="A1">
      <selection activeCell="A1" sqref="A1:IV16384"/>
    </sheetView>
  </sheetViews>
  <sheetFormatPr defaultColWidth="9.140625" defaultRowHeight="12.75"/>
  <cols>
    <col min="1" max="1" width="50.28125" style="79" customWidth="1"/>
    <col min="2" max="2" width="11.28125" style="79" customWidth="1"/>
    <col min="3" max="3" width="1.8515625" style="79" customWidth="1"/>
    <col min="4" max="4" width="12.421875" style="79" customWidth="1"/>
    <col min="5" max="5" width="1.8515625" style="72" customWidth="1"/>
    <col min="6" max="6" width="12.28125" style="72" customWidth="1"/>
    <col min="7" max="7" width="2.00390625" style="72" customWidth="1"/>
    <col min="8" max="8" width="23.8515625" style="37" hidden="1" customWidth="1"/>
    <col min="9" max="9" width="10.57421875" style="37" hidden="1" customWidth="1"/>
    <col min="10" max="10" width="13.28125" style="37" hidden="1" customWidth="1"/>
    <col min="11" max="12" width="9.140625" style="37" hidden="1" customWidth="1"/>
    <col min="13" max="16384" width="7.8515625" style="37" hidden="1" customWidth="1"/>
  </cols>
  <sheetData>
    <row r="1" spans="1:8" s="30" customFormat="1" ht="15">
      <c r="A1" s="186" t="s">
        <v>31</v>
      </c>
      <c r="B1" s="186"/>
      <c r="C1" s="186"/>
      <c r="D1" s="186"/>
      <c r="E1" s="187"/>
      <c r="F1" s="187"/>
      <c r="G1" s="187"/>
      <c r="H1" s="29"/>
    </row>
    <row r="2" spans="1:7" s="32" customFormat="1" ht="15">
      <c r="A2" s="188" t="s">
        <v>32</v>
      </c>
      <c r="B2" s="188"/>
      <c r="C2" s="188"/>
      <c r="D2" s="188"/>
      <c r="E2" s="189"/>
      <c r="F2" s="189"/>
      <c r="G2" s="189"/>
    </row>
    <row r="3" spans="1:7" s="32" customFormat="1" ht="15">
      <c r="A3" s="28" t="s">
        <v>33</v>
      </c>
      <c r="B3" s="28"/>
      <c r="C3" s="28"/>
      <c r="D3" s="28"/>
      <c r="E3" s="31"/>
      <c r="F3" s="31"/>
      <c r="G3" s="31"/>
    </row>
    <row r="4" spans="1:8" ht="21" customHeight="1">
      <c r="A4" s="33"/>
      <c r="B4" s="179" t="s">
        <v>34</v>
      </c>
      <c r="C4" s="34"/>
      <c r="D4" s="179" t="s">
        <v>35</v>
      </c>
      <c r="E4" s="35"/>
      <c r="F4" s="179" t="s">
        <v>36</v>
      </c>
      <c r="G4" s="34"/>
      <c r="H4" s="36"/>
    </row>
    <row r="5" spans="1:8" ht="17.25" customHeight="1">
      <c r="A5" s="33"/>
      <c r="B5" s="179"/>
      <c r="C5" s="34"/>
      <c r="D5" s="179"/>
      <c r="E5" s="38"/>
      <c r="F5" s="179"/>
      <c r="G5" s="34"/>
      <c r="H5" s="36"/>
    </row>
    <row r="6" spans="1:8" ht="12.75" customHeight="1">
      <c r="A6" s="33"/>
      <c r="B6" s="34"/>
      <c r="C6" s="34"/>
      <c r="D6" s="39"/>
      <c r="E6" s="38"/>
      <c r="F6" s="39"/>
      <c r="G6" s="34"/>
      <c r="H6" s="36"/>
    </row>
    <row r="7" spans="1:10" ht="15">
      <c r="A7" s="40" t="s">
        <v>37</v>
      </c>
      <c r="B7" s="40"/>
      <c r="C7" s="40"/>
      <c r="D7" s="40"/>
      <c r="E7" s="41"/>
      <c r="F7" s="42"/>
      <c r="G7" s="42"/>
      <c r="H7" s="43"/>
      <c r="I7" s="44" t="e">
        <f>+#REF!+H7+#REF!</f>
        <v>#REF!</v>
      </c>
      <c r="J7" s="44" t="e">
        <f>+#REF!+H7</f>
        <v>#REF!</v>
      </c>
    </row>
    <row r="8" spans="1:9" ht="15">
      <c r="A8" s="45" t="s">
        <v>38</v>
      </c>
      <c r="B8" s="45"/>
      <c r="C8" s="45"/>
      <c r="D8" s="46">
        <v>385543</v>
      </c>
      <c r="E8" s="41"/>
      <c r="F8" s="46">
        <v>349924</v>
      </c>
      <c r="G8" s="46"/>
      <c r="H8" s="43"/>
      <c r="I8" s="44" t="e">
        <f>+#REF!+H8</f>
        <v>#REF!</v>
      </c>
    </row>
    <row r="9" spans="1:12" ht="15">
      <c r="A9" s="45" t="s">
        <v>39</v>
      </c>
      <c r="B9" s="45"/>
      <c r="C9" s="45"/>
      <c r="D9" s="46">
        <v>-282716</v>
      </c>
      <c r="E9" s="41"/>
      <c r="F9" s="46">
        <v>-309983</v>
      </c>
      <c r="G9" s="46"/>
      <c r="H9" s="43"/>
      <c r="I9" s="44" t="e">
        <f>+#REF!+H9</f>
        <v>#REF!</v>
      </c>
      <c r="L9" s="44" t="e">
        <f>+#REF!+#REF!</f>
        <v>#REF!</v>
      </c>
    </row>
    <row r="10" spans="1:12" ht="15">
      <c r="A10" s="45" t="s">
        <v>40</v>
      </c>
      <c r="B10" s="45"/>
      <c r="C10" s="45"/>
      <c r="D10" s="46">
        <v>-32645</v>
      </c>
      <c r="E10" s="41"/>
      <c r="F10" s="46">
        <v>-31484</v>
      </c>
      <c r="G10" s="46"/>
      <c r="H10" s="43"/>
      <c r="I10" s="44"/>
      <c r="L10" s="44"/>
    </row>
    <row r="11" spans="1:9" s="48" customFormat="1" ht="15">
      <c r="A11" s="45" t="s">
        <v>41</v>
      </c>
      <c r="B11" s="45"/>
      <c r="C11" s="45"/>
      <c r="D11" s="46">
        <v>-25535</v>
      </c>
      <c r="E11" s="47"/>
      <c r="F11" s="46">
        <v>-20183</v>
      </c>
      <c r="G11" s="46"/>
      <c r="H11" s="43"/>
      <c r="I11" s="44"/>
    </row>
    <row r="12" spans="1:9" s="48" customFormat="1" ht="15">
      <c r="A12" s="45" t="s">
        <v>42</v>
      </c>
      <c r="B12" s="45"/>
      <c r="C12" s="45"/>
      <c r="D12" s="46">
        <v>2187</v>
      </c>
      <c r="E12" s="47"/>
      <c r="F12" s="46">
        <v>8042</v>
      </c>
      <c r="G12" s="46"/>
      <c r="H12" s="43"/>
      <c r="I12" s="44"/>
    </row>
    <row r="13" spans="1:9" s="48" customFormat="1" ht="15">
      <c r="A13" s="45" t="s">
        <v>43</v>
      </c>
      <c r="B13" s="45"/>
      <c r="C13" s="45"/>
      <c r="D13" s="46">
        <v>-2361</v>
      </c>
      <c r="E13" s="47"/>
      <c r="F13" s="46">
        <v>-2075</v>
      </c>
      <c r="G13" s="46"/>
      <c r="H13" s="43"/>
      <c r="I13" s="44"/>
    </row>
    <row r="14" spans="1:9" s="48" customFormat="1" ht="15">
      <c r="A14" s="45" t="s">
        <v>44</v>
      </c>
      <c r="B14" s="45"/>
      <c r="C14" s="45"/>
      <c r="D14" s="46">
        <v>1225</v>
      </c>
      <c r="E14" s="47"/>
      <c r="F14" s="46">
        <v>0</v>
      </c>
      <c r="G14" s="46"/>
      <c r="H14" s="43"/>
      <c r="I14" s="44"/>
    </row>
    <row r="15" spans="1:9" s="48" customFormat="1" ht="15.75" customHeight="1">
      <c r="A15" s="45" t="s">
        <v>45</v>
      </c>
      <c r="B15" s="45"/>
      <c r="C15" s="45"/>
      <c r="D15" s="46">
        <v>-6011</v>
      </c>
      <c r="E15" s="47"/>
      <c r="F15" s="46">
        <v>-6381</v>
      </c>
      <c r="G15" s="46"/>
      <c r="H15" s="43"/>
      <c r="I15" s="44"/>
    </row>
    <row r="16" spans="1:9" s="48" customFormat="1" ht="15.75" customHeight="1">
      <c r="A16" s="45" t="s">
        <v>46</v>
      </c>
      <c r="B16" s="45"/>
      <c r="C16" s="45"/>
      <c r="D16" s="46">
        <v>-541</v>
      </c>
      <c r="E16" s="47"/>
      <c r="F16" s="46">
        <v>-775</v>
      </c>
      <c r="G16" s="46"/>
      <c r="H16" s="43"/>
      <c r="I16" s="44"/>
    </row>
    <row r="17" spans="1:9" ht="15">
      <c r="A17" s="45" t="s">
        <v>47</v>
      </c>
      <c r="B17" s="45"/>
      <c r="C17" s="45"/>
      <c r="D17" s="46">
        <v>-1661</v>
      </c>
      <c r="E17" s="47"/>
      <c r="F17" s="46">
        <v>-2723</v>
      </c>
      <c r="G17" s="46"/>
      <c r="H17" s="43"/>
      <c r="I17" s="44"/>
    </row>
    <row r="18" spans="1:9" s="48" customFormat="1" ht="17.25" customHeight="1">
      <c r="A18" s="40" t="s">
        <v>48</v>
      </c>
      <c r="B18" s="40"/>
      <c r="C18" s="40"/>
      <c r="D18" s="49">
        <f>SUM(D8:D17)</f>
        <v>37485</v>
      </c>
      <c r="E18" s="47"/>
      <c r="F18" s="49">
        <f>SUM(F8:F17)</f>
        <v>-15638</v>
      </c>
      <c r="G18" s="50"/>
      <c r="H18" s="43"/>
      <c r="I18" s="44"/>
    </row>
    <row r="19" spans="1:9" s="48" customFormat="1" ht="15">
      <c r="A19" s="51" t="s">
        <v>49</v>
      </c>
      <c r="B19" s="51"/>
      <c r="C19" s="51"/>
      <c r="D19" s="46"/>
      <c r="E19" s="47"/>
      <c r="F19" s="46"/>
      <c r="G19" s="46"/>
      <c r="H19" s="43"/>
      <c r="I19" s="44"/>
    </row>
    <row r="20" spans="1:9" ht="15">
      <c r="A20" s="45" t="s">
        <v>50</v>
      </c>
      <c r="B20" s="45"/>
      <c r="C20" s="45"/>
      <c r="D20" s="46">
        <v>-3561</v>
      </c>
      <c r="E20" s="47"/>
      <c r="F20" s="46">
        <v>-27576</v>
      </c>
      <c r="G20" s="46"/>
      <c r="H20" s="43"/>
      <c r="I20" s="44"/>
    </row>
    <row r="21" spans="1:9" ht="15">
      <c r="A21" s="52" t="s">
        <v>51</v>
      </c>
      <c r="B21" s="52"/>
      <c r="C21" s="52"/>
      <c r="D21" s="46">
        <v>168</v>
      </c>
      <c r="E21" s="47"/>
      <c r="F21" s="46">
        <v>2751</v>
      </c>
      <c r="G21" s="46"/>
      <c r="H21" s="43"/>
      <c r="I21" s="44"/>
    </row>
    <row r="22" spans="1:9" ht="15">
      <c r="A22" s="45" t="s">
        <v>52</v>
      </c>
      <c r="B22" s="45"/>
      <c r="C22" s="45"/>
      <c r="D22" s="46">
        <v>-360</v>
      </c>
      <c r="E22" s="47"/>
      <c r="F22" s="46">
        <v>-248</v>
      </c>
      <c r="G22" s="46"/>
      <c r="H22" s="43"/>
      <c r="I22" s="44"/>
    </row>
    <row r="23" spans="1:9" ht="15">
      <c r="A23" s="45" t="s">
        <v>53</v>
      </c>
      <c r="B23" s="45"/>
      <c r="C23" s="45"/>
      <c r="D23" s="46">
        <v>-912</v>
      </c>
      <c r="E23" s="47"/>
      <c r="F23" s="46">
        <v>-22108</v>
      </c>
      <c r="G23" s="46"/>
      <c r="H23" s="43"/>
      <c r="I23" s="44"/>
    </row>
    <row r="24" spans="1:9" ht="15">
      <c r="A24" s="45" t="s">
        <v>54</v>
      </c>
      <c r="B24" s="45"/>
      <c r="C24" s="45"/>
      <c r="D24" s="46">
        <v>283</v>
      </c>
      <c r="E24" s="47"/>
      <c r="F24" s="46">
        <v>1423</v>
      </c>
      <c r="G24" s="46"/>
      <c r="H24" s="43"/>
      <c r="I24" s="44"/>
    </row>
    <row r="25" spans="1:9" ht="15">
      <c r="A25" s="52" t="s">
        <v>55</v>
      </c>
      <c r="B25" s="52"/>
      <c r="C25" s="52"/>
      <c r="D25" s="46">
        <v>-11779</v>
      </c>
      <c r="E25" s="47"/>
      <c r="F25" s="46">
        <v>-13774</v>
      </c>
      <c r="G25" s="46"/>
      <c r="H25" s="43"/>
      <c r="I25" s="44"/>
    </row>
    <row r="26" spans="1:9" ht="15">
      <c r="A26" s="52" t="s">
        <v>56</v>
      </c>
      <c r="B26" s="52"/>
      <c r="C26" s="52"/>
      <c r="D26" s="46">
        <v>-1956</v>
      </c>
      <c r="E26" s="47"/>
      <c r="F26" s="46">
        <v>-6590</v>
      </c>
      <c r="G26" s="46"/>
      <c r="H26" s="43"/>
      <c r="I26" s="44"/>
    </row>
    <row r="27" spans="1:9" ht="15">
      <c r="A27" s="45" t="s">
        <v>57</v>
      </c>
      <c r="B27" s="45"/>
      <c r="C27" s="45"/>
      <c r="D27" s="46">
        <v>1962</v>
      </c>
      <c r="E27" s="47"/>
      <c r="F27" s="46">
        <v>14900</v>
      </c>
      <c r="G27" s="46"/>
      <c r="H27" s="43"/>
      <c r="I27" s="44"/>
    </row>
    <row r="28" spans="1:9" ht="15">
      <c r="A28" s="45" t="s">
        <v>58</v>
      </c>
      <c r="B28" s="45"/>
      <c r="C28" s="45"/>
      <c r="D28" s="46">
        <v>213</v>
      </c>
      <c r="E28" s="47"/>
      <c r="F28" s="46">
        <v>12988</v>
      </c>
      <c r="G28" s="46"/>
      <c r="H28" s="43"/>
      <c r="I28" s="44"/>
    </row>
    <row r="29" spans="1:9" ht="15">
      <c r="A29" s="45" t="s">
        <v>59</v>
      </c>
      <c r="B29" s="45"/>
      <c r="C29" s="45"/>
      <c r="D29" s="46">
        <v>507</v>
      </c>
      <c r="E29" s="47"/>
      <c r="F29" s="46">
        <v>666</v>
      </c>
      <c r="G29" s="46"/>
      <c r="H29" s="43"/>
      <c r="I29" s="44"/>
    </row>
    <row r="30" spans="1:9" ht="15">
      <c r="A30" s="45" t="s">
        <v>60</v>
      </c>
      <c r="B30" s="45"/>
      <c r="C30" s="45"/>
      <c r="D30" s="46">
        <v>85</v>
      </c>
      <c r="E30" s="47"/>
      <c r="F30" s="46">
        <v>74</v>
      </c>
      <c r="G30" s="46"/>
      <c r="H30" s="43"/>
      <c r="I30" s="44"/>
    </row>
    <row r="31" spans="1:9" ht="18" customHeight="1">
      <c r="A31" s="40" t="s">
        <v>61</v>
      </c>
      <c r="B31" s="40"/>
      <c r="C31" s="40"/>
      <c r="D31" s="49">
        <f>SUM(D20:D30)</f>
        <v>-15350</v>
      </c>
      <c r="E31" s="47"/>
      <c r="F31" s="49">
        <f>SUM(F20:F30)</f>
        <v>-37494</v>
      </c>
      <c r="G31" s="50"/>
      <c r="H31" s="43"/>
      <c r="I31" s="44"/>
    </row>
    <row r="32" spans="1:10" ht="15">
      <c r="A32" s="51" t="s">
        <v>62</v>
      </c>
      <c r="B32" s="51"/>
      <c r="C32" s="51"/>
      <c r="D32" s="50"/>
      <c r="E32" s="47"/>
      <c r="F32" s="50"/>
      <c r="G32" s="50"/>
      <c r="H32" s="43"/>
      <c r="I32" s="44"/>
      <c r="J32" s="44"/>
    </row>
    <row r="33" spans="1:10" ht="15">
      <c r="A33" s="53" t="s">
        <v>63</v>
      </c>
      <c r="B33" s="53"/>
      <c r="C33" s="53"/>
      <c r="D33" s="54">
        <v>23</v>
      </c>
      <c r="E33" s="47"/>
      <c r="F33" s="46">
        <v>0</v>
      </c>
      <c r="G33" s="54"/>
      <c r="H33" s="43"/>
      <c r="I33" s="44"/>
      <c r="J33" s="44"/>
    </row>
    <row r="34" spans="1:10" ht="15">
      <c r="A34" s="45" t="s">
        <v>64</v>
      </c>
      <c r="B34" s="45"/>
      <c r="C34" s="45"/>
      <c r="D34" s="46">
        <v>138368</v>
      </c>
      <c r="E34" s="47"/>
      <c r="F34" s="46">
        <v>45848</v>
      </c>
      <c r="G34" s="46"/>
      <c r="H34" s="43"/>
      <c r="I34" s="44"/>
      <c r="J34" s="44"/>
    </row>
    <row r="35" spans="1:10" ht="15">
      <c r="A35" s="45" t="s">
        <v>65</v>
      </c>
      <c r="B35" s="45"/>
      <c r="C35" s="45"/>
      <c r="D35" s="46">
        <v>-150796</v>
      </c>
      <c r="E35" s="47"/>
      <c r="F35" s="46">
        <v>-43163</v>
      </c>
      <c r="G35" s="46"/>
      <c r="H35" s="43"/>
      <c r="I35" s="44"/>
      <c r="J35" s="44"/>
    </row>
    <row r="36" spans="1:10" ht="15">
      <c r="A36" s="45" t="s">
        <v>66</v>
      </c>
      <c r="B36" s="45"/>
      <c r="C36" s="45"/>
      <c r="D36" s="46">
        <v>7144</v>
      </c>
      <c r="E36" s="47"/>
      <c r="F36" s="46">
        <v>90634</v>
      </c>
      <c r="G36" s="46"/>
      <c r="H36" s="43"/>
      <c r="I36" s="44"/>
      <c r="J36" s="44"/>
    </row>
    <row r="37" spans="1:10" ht="15">
      <c r="A37" s="45" t="s">
        <v>67</v>
      </c>
      <c r="B37" s="45"/>
      <c r="C37" s="45"/>
      <c r="D37" s="46">
        <v>-9566</v>
      </c>
      <c r="E37" s="47"/>
      <c r="F37" s="46">
        <v>-57880</v>
      </c>
      <c r="G37" s="46"/>
      <c r="H37" s="43"/>
      <c r="I37" s="44"/>
      <c r="J37" s="44"/>
    </row>
    <row r="38" spans="1:7" ht="15">
      <c r="A38" s="55" t="s">
        <v>68</v>
      </c>
      <c r="B38" s="55"/>
      <c r="C38" s="55"/>
      <c r="D38" s="46">
        <v>-390</v>
      </c>
      <c r="E38" s="47"/>
      <c r="F38" s="46">
        <v>-902</v>
      </c>
      <c r="G38" s="46"/>
    </row>
    <row r="39" spans="1:7" ht="15">
      <c r="A39" s="55" t="s">
        <v>69</v>
      </c>
      <c r="B39" s="55"/>
      <c r="C39" s="55"/>
      <c r="D39" s="46">
        <v>-225</v>
      </c>
      <c r="E39" s="47"/>
      <c r="F39" s="46">
        <v>-6525</v>
      </c>
      <c r="G39" s="46"/>
    </row>
    <row r="40" spans="1:7" ht="15">
      <c r="A40" s="55" t="s">
        <v>70</v>
      </c>
      <c r="B40" s="55"/>
      <c r="C40" s="55"/>
      <c r="D40" s="46">
        <v>-334</v>
      </c>
      <c r="E40" s="47"/>
      <c r="F40" s="46">
        <v>-296</v>
      </c>
      <c r="G40" s="46"/>
    </row>
    <row r="41" spans="1:7" ht="15">
      <c r="A41" s="45" t="s">
        <v>47</v>
      </c>
      <c r="B41" s="45"/>
      <c r="C41" s="45"/>
      <c r="D41" s="46">
        <v>-1</v>
      </c>
      <c r="E41" s="47"/>
      <c r="F41" s="46">
        <v>-298</v>
      </c>
      <c r="G41" s="46"/>
    </row>
    <row r="42" spans="1:7" s="48" customFormat="1" ht="14.25">
      <c r="A42" s="56" t="s">
        <v>71</v>
      </c>
      <c r="B42" s="56"/>
      <c r="C42" s="56"/>
      <c r="D42" s="49">
        <f>SUM(D33:D41)</f>
        <v>-15777</v>
      </c>
      <c r="E42" s="47"/>
      <c r="F42" s="49">
        <f>SUM(F33:F41)</f>
        <v>27418</v>
      </c>
      <c r="G42" s="50"/>
    </row>
    <row r="43" spans="1:7" s="48" customFormat="1" ht="7.5" customHeight="1">
      <c r="A43" s="56"/>
      <c r="B43" s="56"/>
      <c r="C43" s="56"/>
      <c r="D43" s="50"/>
      <c r="E43" s="47"/>
      <c r="F43" s="50"/>
      <c r="G43" s="50"/>
    </row>
    <row r="44" spans="1:7" ht="7.5" customHeight="1">
      <c r="A44" s="55"/>
      <c r="B44" s="55"/>
      <c r="C44" s="55"/>
      <c r="D44" s="46"/>
      <c r="E44" s="47"/>
      <c r="F44" s="46"/>
      <c r="G44" s="46"/>
    </row>
    <row r="45" spans="1:7" s="59" customFormat="1" ht="15">
      <c r="A45" s="57" t="s">
        <v>72</v>
      </c>
      <c r="B45" s="57"/>
      <c r="C45" s="57"/>
      <c r="D45" s="58">
        <f>+D18+D31+D42</f>
        <v>6358</v>
      </c>
      <c r="E45" s="47"/>
      <c r="F45" s="58">
        <f>+F18+F31+F42</f>
        <v>-25714</v>
      </c>
      <c r="G45" s="50"/>
    </row>
    <row r="46" spans="1:7" s="60" customFormat="1" ht="14.25">
      <c r="A46" s="55" t="s">
        <v>73</v>
      </c>
      <c r="B46" s="55"/>
      <c r="C46" s="55"/>
      <c r="D46" s="46">
        <v>9924</v>
      </c>
      <c r="E46" s="47"/>
      <c r="F46" s="46">
        <v>36411</v>
      </c>
      <c r="G46" s="46"/>
    </row>
    <row r="47" spans="1:7" s="60" customFormat="1" ht="7.5" customHeight="1">
      <c r="A47" s="55"/>
      <c r="B47" s="55"/>
      <c r="C47" s="55"/>
      <c r="D47" s="46"/>
      <c r="E47" s="47"/>
      <c r="F47" s="46"/>
      <c r="G47" s="46"/>
    </row>
    <row r="48" spans="1:7" ht="15.75" thickBot="1">
      <c r="A48" s="56" t="s">
        <v>74</v>
      </c>
      <c r="B48" s="61"/>
      <c r="C48" s="61"/>
      <c r="D48" s="62">
        <f>+D45+D46</f>
        <v>16282</v>
      </c>
      <c r="E48" s="47"/>
      <c r="F48" s="62">
        <f>+F45+F46</f>
        <v>10697</v>
      </c>
      <c r="G48" s="50"/>
    </row>
    <row r="49" spans="1:7" ht="11.25" customHeight="1" thickTop="1">
      <c r="A49" s="63"/>
      <c r="B49" s="63"/>
      <c r="C49" s="63"/>
      <c r="D49" s="63"/>
      <c r="E49" s="41"/>
      <c r="F49" s="64"/>
      <c r="G49" s="64"/>
    </row>
    <row r="50" spans="1:7" ht="15">
      <c r="A50" s="25" t="s">
        <v>75</v>
      </c>
      <c r="B50" s="25"/>
      <c r="C50" s="25"/>
      <c r="D50" s="25"/>
      <c r="E50" s="65"/>
      <c r="F50" s="66"/>
      <c r="G50" s="66"/>
    </row>
    <row r="51" spans="1:7" ht="10.5" customHeight="1">
      <c r="A51" s="25"/>
      <c r="B51" s="25"/>
      <c r="C51" s="25"/>
      <c r="D51" s="25"/>
      <c r="E51" s="65"/>
      <c r="F51" s="66"/>
      <c r="G51" s="66"/>
    </row>
    <row r="52" spans="1:7" ht="15">
      <c r="A52" s="181" t="s">
        <v>76</v>
      </c>
      <c r="B52" s="181"/>
      <c r="C52" s="181"/>
      <c r="D52" s="181"/>
      <c r="E52" s="181"/>
      <c r="F52" s="181"/>
      <c r="G52" s="181"/>
    </row>
    <row r="53" spans="1:7" ht="10.5" customHeight="1">
      <c r="A53" s="25"/>
      <c r="B53" s="25"/>
      <c r="C53" s="25"/>
      <c r="D53" s="25"/>
      <c r="E53" s="25"/>
      <c r="F53" s="25"/>
      <c r="G53" s="25"/>
    </row>
    <row r="54" spans="1:7" ht="18" customHeight="1">
      <c r="A54" s="67" t="s">
        <v>77</v>
      </c>
      <c r="B54" s="67"/>
      <c r="C54" s="67"/>
      <c r="D54" s="67"/>
      <c r="E54" s="65"/>
      <c r="F54" s="66"/>
      <c r="G54" s="66"/>
    </row>
    <row r="55" spans="1:7" ht="15">
      <c r="A55" s="68" t="s">
        <v>78</v>
      </c>
      <c r="B55" s="68"/>
      <c r="C55" s="68"/>
      <c r="D55" s="68"/>
      <c r="E55" s="65"/>
      <c r="F55" s="66"/>
      <c r="G55" s="66"/>
    </row>
    <row r="56" spans="1:7" ht="15">
      <c r="A56" s="68"/>
      <c r="B56" s="68"/>
      <c r="C56" s="68"/>
      <c r="D56" s="68"/>
      <c r="E56" s="65"/>
      <c r="F56" s="65"/>
      <c r="G56" s="65"/>
    </row>
    <row r="57" spans="1:7" ht="15">
      <c r="A57" s="69"/>
      <c r="B57" s="69"/>
      <c r="C57" s="69"/>
      <c r="D57" s="69"/>
      <c r="E57" s="70"/>
      <c r="F57" s="70"/>
      <c r="G57" s="70"/>
    </row>
    <row r="58" spans="1:4" ht="15">
      <c r="A58" s="71"/>
      <c r="B58" s="71"/>
      <c r="C58" s="71"/>
      <c r="D58" s="71"/>
    </row>
    <row r="59" spans="1:4" ht="15">
      <c r="A59" s="73"/>
      <c r="B59" s="73"/>
      <c r="C59" s="73"/>
      <c r="D59" s="73"/>
    </row>
    <row r="60" spans="1:4" ht="15">
      <c r="A60" s="74"/>
      <c r="B60" s="74"/>
      <c r="C60" s="74"/>
      <c r="D60" s="74"/>
    </row>
    <row r="61" spans="1:4" ht="15">
      <c r="A61" s="75"/>
      <c r="B61" s="75"/>
      <c r="C61" s="75"/>
      <c r="D61" s="75"/>
    </row>
    <row r="62" spans="1:4" ht="15">
      <c r="A62" s="76"/>
      <c r="B62" s="76"/>
      <c r="C62" s="76"/>
      <c r="D62" s="76"/>
    </row>
    <row r="63" spans="1:4" ht="15">
      <c r="A63" s="77"/>
      <c r="B63" s="77"/>
      <c r="C63" s="77"/>
      <c r="D63" s="77"/>
    </row>
    <row r="64" spans="1:4" ht="15">
      <c r="A64" s="76"/>
      <c r="B64" s="76"/>
      <c r="C64" s="76"/>
      <c r="D64" s="76"/>
    </row>
    <row r="65" spans="1:4" ht="15">
      <c r="A65" s="78"/>
      <c r="B65" s="78"/>
      <c r="C65" s="78"/>
      <c r="D65" s="78"/>
    </row>
    <row r="66" spans="1:4" ht="15">
      <c r="A66" s="78"/>
      <c r="B66" s="78"/>
      <c r="C66" s="78"/>
      <c r="D66" s="78"/>
    </row>
  </sheetData>
  <mergeCells count="6">
    <mergeCell ref="A52:G52"/>
    <mergeCell ref="A1:G1"/>
    <mergeCell ref="A2:G2"/>
    <mergeCell ref="B4:B5"/>
    <mergeCell ref="D4:D5"/>
    <mergeCell ref="F4:F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W44"/>
  <sheetViews>
    <sheetView zoomScaleSheetLayoutView="100" workbookViewId="0" topLeftCell="A1">
      <selection activeCell="K33" sqref="K33"/>
    </sheetView>
  </sheetViews>
  <sheetFormatPr defaultColWidth="9.140625" defaultRowHeight="12.75"/>
  <cols>
    <col min="1" max="1" width="48.57421875" style="2" customWidth="1"/>
    <col min="2" max="2" width="2.140625" style="2" customWidth="1"/>
    <col min="3" max="3" width="11.140625" style="2" customWidth="1"/>
    <col min="4" max="4" width="2.28125" style="2" customWidth="1"/>
    <col min="5" max="5" width="9.421875" style="2" customWidth="1"/>
    <col min="6" max="6" width="1.57421875" style="2" customWidth="1"/>
    <col min="7" max="7" width="10.421875" style="2" customWidth="1"/>
    <col min="8" max="8" width="1.7109375" style="2" customWidth="1"/>
    <col min="9" max="9" width="11.7109375" style="2" customWidth="1"/>
    <col min="10" max="10" width="2.00390625" style="2" customWidth="1"/>
    <col min="11" max="11" width="11.7109375" style="2" customWidth="1"/>
    <col min="12" max="12" width="1.8515625" style="2" customWidth="1"/>
    <col min="13" max="13" width="10.8515625" style="2" customWidth="1"/>
    <col min="14" max="14" width="2.28125" style="2" customWidth="1"/>
    <col min="15" max="15" width="10.140625" style="2" customWidth="1"/>
    <col min="16" max="16" width="2.140625" style="2" customWidth="1"/>
    <col min="17" max="17" width="9.7109375" style="2" customWidth="1"/>
    <col min="18" max="18" width="1.57421875" style="2" customWidth="1"/>
    <col min="19" max="19" width="11.28125" style="2" customWidth="1"/>
    <col min="20" max="20" width="1.421875" style="2" customWidth="1"/>
    <col min="21" max="16384" width="9.140625" style="2" customWidth="1"/>
  </cols>
  <sheetData>
    <row r="1" spans="1:19" ht="18" customHeight="1">
      <c r="A1" s="1" t="s">
        <v>13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8" customHeight="1">
      <c r="A2" s="188" t="s">
        <v>25</v>
      </c>
      <c r="B2" s="188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</row>
    <row r="3" spans="1:19" s="3" customFormat="1" ht="15" customHeight="1">
      <c r="A3" s="195"/>
      <c r="B3" s="7"/>
      <c r="C3" s="190" t="s">
        <v>3</v>
      </c>
      <c r="D3" s="8"/>
      <c r="E3" s="190" t="s">
        <v>2</v>
      </c>
      <c r="F3" s="9"/>
      <c r="G3" s="190" t="s">
        <v>15</v>
      </c>
      <c r="H3" s="8"/>
      <c r="I3" s="190" t="s">
        <v>16</v>
      </c>
      <c r="J3" s="8"/>
      <c r="K3" s="190" t="s">
        <v>17</v>
      </c>
      <c r="L3" s="8"/>
      <c r="M3" s="190" t="s">
        <v>18</v>
      </c>
      <c r="N3" s="8"/>
      <c r="O3" s="197" t="s">
        <v>11</v>
      </c>
      <c r="P3" s="9"/>
      <c r="Q3" s="190" t="s">
        <v>10</v>
      </c>
      <c r="R3" s="9"/>
      <c r="S3" s="190" t="s">
        <v>4</v>
      </c>
    </row>
    <row r="4" spans="1:19" s="4" customFormat="1" ht="60.75" customHeight="1">
      <c r="A4" s="196"/>
      <c r="B4" s="10"/>
      <c r="C4" s="194"/>
      <c r="D4" s="11"/>
      <c r="E4" s="194"/>
      <c r="F4" s="12"/>
      <c r="G4" s="190"/>
      <c r="H4" s="11"/>
      <c r="I4" s="190"/>
      <c r="J4" s="8"/>
      <c r="K4" s="190"/>
      <c r="L4" s="11"/>
      <c r="M4" s="194"/>
      <c r="N4" s="11"/>
      <c r="O4" s="198"/>
      <c r="P4" s="12"/>
      <c r="Q4" s="194"/>
      <c r="R4" s="12"/>
      <c r="S4" s="194"/>
    </row>
    <row r="5" spans="1:19" s="5" customFormat="1" ht="15">
      <c r="A5" s="13"/>
      <c r="B5" s="13"/>
      <c r="C5" s="14" t="s">
        <v>0</v>
      </c>
      <c r="D5" s="14"/>
      <c r="E5" s="14" t="s">
        <v>0</v>
      </c>
      <c r="F5" s="14"/>
      <c r="G5" s="14" t="s">
        <v>0</v>
      </c>
      <c r="H5" s="14"/>
      <c r="I5" s="14" t="s">
        <v>0</v>
      </c>
      <c r="J5" s="14"/>
      <c r="K5" s="14" t="s">
        <v>0</v>
      </c>
      <c r="L5" s="14"/>
      <c r="M5" s="14" t="s">
        <v>0</v>
      </c>
      <c r="N5" s="14"/>
      <c r="O5" s="14" t="s">
        <v>0</v>
      </c>
      <c r="P5" s="14"/>
      <c r="Q5" s="14" t="s">
        <v>0</v>
      </c>
      <c r="R5" s="14"/>
      <c r="S5" s="14" t="s">
        <v>0</v>
      </c>
    </row>
    <row r="6" spans="1:19" s="4" customFormat="1" ht="3.75" customHeight="1">
      <c r="A6" s="15"/>
      <c r="B6" s="15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</row>
    <row r="7" spans="1:23" ht="15.75" thickBot="1">
      <c r="A7" s="16" t="s">
        <v>26</v>
      </c>
      <c r="C7" s="22">
        <v>132000</v>
      </c>
      <c r="D7" s="18"/>
      <c r="E7" s="22">
        <v>8803</v>
      </c>
      <c r="F7" s="17"/>
      <c r="G7" s="22">
        <v>13110</v>
      </c>
      <c r="H7" s="18"/>
      <c r="I7" s="22">
        <v>13348</v>
      </c>
      <c r="J7" s="18"/>
      <c r="K7" s="22">
        <v>86</v>
      </c>
      <c r="L7" s="17"/>
      <c r="M7" s="22">
        <v>49560</v>
      </c>
      <c r="N7" s="18"/>
      <c r="O7" s="22">
        <f>SUM(C7:N7)</f>
        <v>216907</v>
      </c>
      <c r="P7" s="17"/>
      <c r="Q7" s="22">
        <v>13102</v>
      </c>
      <c r="R7" s="17"/>
      <c r="S7" s="22">
        <f aca="true" t="shared" si="0" ref="S7:S12">O7+Q7</f>
        <v>230009</v>
      </c>
      <c r="V7" s="6"/>
      <c r="W7" s="6"/>
    </row>
    <row r="8" spans="1:19" ht="15.75" thickTop="1">
      <c r="A8" s="19" t="s">
        <v>8</v>
      </c>
      <c r="C8" s="6"/>
      <c r="D8" s="6"/>
      <c r="E8" s="6">
        <f>E10</f>
        <v>3827</v>
      </c>
      <c r="F8" s="6"/>
      <c r="G8" s="6"/>
      <c r="H8" s="6"/>
      <c r="I8" s="6"/>
      <c r="J8" s="6"/>
      <c r="K8" s="6"/>
      <c r="L8" s="6"/>
      <c r="M8" s="6">
        <f>M9+M10</f>
        <v>-10427</v>
      </c>
      <c r="N8" s="6"/>
      <c r="O8" s="6">
        <f>O9+O10</f>
        <v>-6600</v>
      </c>
      <c r="P8" s="6"/>
      <c r="Q8" s="6">
        <f>Q9+Q10</f>
        <v>0</v>
      </c>
      <c r="R8" s="6"/>
      <c r="S8" s="6">
        <f t="shared" si="0"/>
        <v>-6600</v>
      </c>
    </row>
    <row r="9" spans="1:19" ht="15">
      <c r="A9" s="19" t="s">
        <v>9</v>
      </c>
      <c r="C9" s="6"/>
      <c r="D9" s="6"/>
      <c r="E9" s="6"/>
      <c r="F9" s="6"/>
      <c r="G9" s="6"/>
      <c r="H9" s="6"/>
      <c r="I9" s="6"/>
      <c r="J9" s="6"/>
      <c r="K9" s="6"/>
      <c r="L9" s="6"/>
      <c r="M9" s="6">
        <v>-6600</v>
      </c>
      <c r="N9" s="6"/>
      <c r="O9" s="6">
        <f>M9</f>
        <v>-6600</v>
      </c>
      <c r="P9" s="6"/>
      <c r="Q9" s="6"/>
      <c r="R9" s="6"/>
      <c r="S9" s="6">
        <f t="shared" si="0"/>
        <v>-6600</v>
      </c>
    </row>
    <row r="10" spans="1:19" ht="15">
      <c r="A10" s="19" t="s">
        <v>5</v>
      </c>
      <c r="C10" s="6"/>
      <c r="D10" s="6"/>
      <c r="E10" s="6">
        <f>3638+63+28+80+18</f>
        <v>3827</v>
      </c>
      <c r="F10" s="6"/>
      <c r="G10" s="6"/>
      <c r="H10" s="6"/>
      <c r="I10" s="6"/>
      <c r="J10" s="6"/>
      <c r="K10" s="6"/>
      <c r="L10" s="6"/>
      <c r="M10" s="6">
        <f>-E10</f>
        <v>-3827</v>
      </c>
      <c r="N10" s="6"/>
      <c r="O10" s="6">
        <f>SUM(E10:N10)</f>
        <v>0</v>
      </c>
      <c r="P10" s="6"/>
      <c r="Q10" s="6"/>
      <c r="R10" s="6"/>
      <c r="S10" s="6">
        <f t="shared" si="0"/>
        <v>0</v>
      </c>
    </row>
    <row r="11" spans="1:19" ht="15">
      <c r="A11" s="20" t="s">
        <v>1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>
        <v>17756</v>
      </c>
      <c r="N11" s="6"/>
      <c r="O11" s="6">
        <f>M11</f>
        <v>17756</v>
      </c>
      <c r="P11" s="6"/>
      <c r="Q11" s="6">
        <v>430</v>
      </c>
      <c r="R11" s="6"/>
      <c r="S11" s="6">
        <f t="shared" si="0"/>
        <v>18186</v>
      </c>
    </row>
    <row r="12" spans="1:19" ht="27" customHeight="1">
      <c r="A12" s="21" t="s">
        <v>6</v>
      </c>
      <c r="C12" s="6"/>
      <c r="D12" s="6"/>
      <c r="E12" s="6"/>
      <c r="F12" s="6"/>
      <c r="G12" s="6">
        <f>-574-5-37-1244</f>
        <v>-1860</v>
      </c>
      <c r="H12" s="6"/>
      <c r="I12" s="6"/>
      <c r="J12" s="6"/>
      <c r="K12" s="6"/>
      <c r="L12" s="6"/>
      <c r="M12" s="6">
        <f>-G12</f>
        <v>1860</v>
      </c>
      <c r="N12" s="6"/>
      <c r="O12" s="6">
        <f>G12+M12</f>
        <v>0</v>
      </c>
      <c r="P12" s="6"/>
      <c r="Q12" s="6"/>
      <c r="R12" s="6"/>
      <c r="S12" s="6">
        <f t="shared" si="0"/>
        <v>0</v>
      </c>
    </row>
    <row r="13" spans="1:22" ht="28.5" customHeight="1">
      <c r="A13" s="21" t="s">
        <v>14</v>
      </c>
      <c r="C13" s="6"/>
      <c r="D13" s="6"/>
      <c r="E13" s="6"/>
      <c r="F13" s="6"/>
      <c r="G13" s="6"/>
      <c r="H13" s="6"/>
      <c r="I13" s="6">
        <f>-3180</f>
        <v>-3180</v>
      </c>
      <c r="J13" s="6"/>
      <c r="K13" s="6"/>
      <c r="L13" s="6"/>
      <c r="M13" s="6"/>
      <c r="N13" s="6"/>
      <c r="O13" s="6">
        <f>I13</f>
        <v>-3180</v>
      </c>
      <c r="P13" s="6"/>
      <c r="Q13" s="6"/>
      <c r="R13" s="6"/>
      <c r="S13" s="6">
        <f>SUM(O13:R13)</f>
        <v>-3180</v>
      </c>
      <c r="V13" s="6"/>
    </row>
    <row r="14" spans="1:19" ht="28.5" customHeight="1">
      <c r="A14" s="21" t="s">
        <v>20</v>
      </c>
      <c r="C14" s="6"/>
      <c r="D14" s="6"/>
      <c r="E14" s="6"/>
      <c r="F14" s="6"/>
      <c r="G14" s="6"/>
      <c r="H14" s="6"/>
      <c r="I14" s="6">
        <v>-18876</v>
      </c>
      <c r="J14" s="6"/>
      <c r="K14" s="6"/>
      <c r="L14" s="6"/>
      <c r="M14" s="6"/>
      <c r="N14" s="6"/>
      <c r="O14" s="6">
        <f>I14</f>
        <v>-18876</v>
      </c>
      <c r="P14" s="6"/>
      <c r="Q14" s="6"/>
      <c r="R14" s="6"/>
      <c r="S14" s="6">
        <f>O14</f>
        <v>-18876</v>
      </c>
    </row>
    <row r="15" spans="1:19" ht="16.5" customHeight="1">
      <c r="A15" s="21" t="s">
        <v>21</v>
      </c>
      <c r="C15" s="6"/>
      <c r="D15" s="6"/>
      <c r="E15" s="6"/>
      <c r="F15" s="6"/>
      <c r="G15" s="6">
        <f>11871+907+32+4</f>
        <v>12814</v>
      </c>
      <c r="H15" s="6"/>
      <c r="I15" s="6"/>
      <c r="J15" s="6"/>
      <c r="K15" s="6"/>
      <c r="L15" s="6"/>
      <c r="M15" s="6"/>
      <c r="N15" s="6"/>
      <c r="O15" s="6">
        <f>SUM(G15:N15)</f>
        <v>12814</v>
      </c>
      <c r="P15" s="6"/>
      <c r="Q15" s="6"/>
      <c r="R15" s="6"/>
      <c r="S15" s="6">
        <f>O15+Q15</f>
        <v>12814</v>
      </c>
    </row>
    <row r="16" spans="1:19" ht="16.5" customHeight="1">
      <c r="A16" s="21" t="s">
        <v>28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>
        <v>2523</v>
      </c>
      <c r="R16" s="6"/>
      <c r="S16" s="6">
        <f>Q16</f>
        <v>2523</v>
      </c>
    </row>
    <row r="17" spans="1:19" ht="27.75" customHeight="1">
      <c r="A17" s="21" t="s">
        <v>19</v>
      </c>
      <c r="C17" s="6"/>
      <c r="D17" s="6"/>
      <c r="E17" s="6"/>
      <c r="F17" s="6"/>
      <c r="G17" s="6"/>
      <c r="H17" s="6"/>
      <c r="I17" s="6"/>
      <c r="J17" s="6"/>
      <c r="K17" s="6">
        <v>-201</v>
      </c>
      <c r="L17" s="6"/>
      <c r="M17" s="6"/>
      <c r="N17" s="6"/>
      <c r="O17" s="6">
        <f>K17</f>
        <v>-201</v>
      </c>
      <c r="P17" s="6"/>
      <c r="Q17" s="6"/>
      <c r="R17" s="6"/>
      <c r="S17" s="6">
        <f>SUM(O17:R17)</f>
        <v>-201</v>
      </c>
    </row>
    <row r="18" spans="1:19" ht="29.25" customHeight="1">
      <c r="A18" s="21" t="s">
        <v>7</v>
      </c>
      <c r="C18" s="6"/>
      <c r="D18" s="6"/>
      <c r="E18" s="6"/>
      <c r="F18" s="6"/>
      <c r="G18" s="6">
        <f>-1187+5-90+1+157</f>
        <v>-1114</v>
      </c>
      <c r="H18" s="6"/>
      <c r="I18" s="6"/>
      <c r="J18" s="6"/>
      <c r="K18" s="6"/>
      <c r="L18" s="6"/>
      <c r="M18" s="6"/>
      <c r="N18" s="6"/>
      <c r="O18" s="6">
        <f>SUM(G18:N18)</f>
        <v>-1114</v>
      </c>
      <c r="P18" s="6"/>
      <c r="Q18" s="6"/>
      <c r="R18" s="6"/>
      <c r="S18" s="6">
        <f>SUM(O18:R18)</f>
        <v>-1114</v>
      </c>
    </row>
    <row r="19" spans="1:19" ht="15.75" thickBot="1">
      <c r="A19" s="16" t="s">
        <v>27</v>
      </c>
      <c r="C19" s="22">
        <f>C7</f>
        <v>132000</v>
      </c>
      <c r="D19" s="18"/>
      <c r="E19" s="22">
        <f>E7+E8</f>
        <v>12630</v>
      </c>
      <c r="F19" s="17"/>
      <c r="G19" s="22">
        <f>SUM(G7:G18)</f>
        <v>22950</v>
      </c>
      <c r="H19" s="18"/>
      <c r="I19" s="22">
        <f>SUM(I7:I18)</f>
        <v>-8708</v>
      </c>
      <c r="J19" s="18"/>
      <c r="K19" s="22">
        <f>K7+K17</f>
        <v>-115</v>
      </c>
      <c r="L19" s="17"/>
      <c r="M19" s="22">
        <f>M7+M8+M11+M12+M18+M13</f>
        <v>58749</v>
      </c>
      <c r="N19" s="18"/>
      <c r="O19" s="22">
        <f>O7+O8+O11+O13+O14+O15+O16+O17+O18</f>
        <v>217506</v>
      </c>
      <c r="P19" s="17"/>
      <c r="Q19" s="22">
        <f>Q7+Q11+Q16+Q18</f>
        <v>16055</v>
      </c>
      <c r="R19" s="17"/>
      <c r="S19" s="22">
        <f>S7+S8+S11+S13+S14+S15+S16+S17+S18</f>
        <v>233561</v>
      </c>
    </row>
    <row r="20" spans="1:19" ht="15.75" thickTop="1">
      <c r="A20" s="16"/>
      <c r="C20" s="18"/>
      <c r="D20" s="18"/>
      <c r="E20" s="18"/>
      <c r="F20" s="17"/>
      <c r="G20" s="18"/>
      <c r="H20" s="18"/>
      <c r="I20" s="18"/>
      <c r="J20" s="18"/>
      <c r="K20" s="18"/>
      <c r="L20" s="17"/>
      <c r="M20" s="18"/>
      <c r="N20" s="18"/>
      <c r="O20" s="18"/>
      <c r="P20" s="17"/>
      <c r="Q20" s="18"/>
      <c r="R20" s="17"/>
      <c r="S20" s="18"/>
    </row>
    <row r="21" spans="1:19" ht="15">
      <c r="A21" s="20" t="s">
        <v>24</v>
      </c>
      <c r="C21" s="18"/>
      <c r="D21" s="18"/>
      <c r="E21" s="18"/>
      <c r="F21" s="17"/>
      <c r="G21" s="26"/>
      <c r="H21" s="26"/>
      <c r="I21" s="26"/>
      <c r="J21" s="26"/>
      <c r="K21" s="26"/>
      <c r="L21" s="27"/>
      <c r="M21" s="27">
        <v>32060</v>
      </c>
      <c r="N21" s="18"/>
      <c r="O21" s="17">
        <f>SUM(M21:N21)</f>
        <v>32060</v>
      </c>
      <c r="P21" s="17"/>
      <c r="Q21" s="17">
        <v>391</v>
      </c>
      <c r="R21" s="17"/>
      <c r="S21" s="17">
        <f>SUM(O21:R21)</f>
        <v>32451</v>
      </c>
    </row>
    <row r="22" spans="1:19" ht="15">
      <c r="A22" s="19" t="s">
        <v>8</v>
      </c>
      <c r="C22" s="18"/>
      <c r="D22" s="18"/>
      <c r="E22" s="17">
        <f>E24</f>
        <v>2128</v>
      </c>
      <c r="F22" s="17"/>
      <c r="G22" s="26"/>
      <c r="H22" s="26"/>
      <c r="I22" s="26"/>
      <c r="J22" s="26"/>
      <c r="K22" s="26"/>
      <c r="L22" s="27"/>
      <c r="M22" s="27">
        <f>M24</f>
        <v>-2128</v>
      </c>
      <c r="N22" s="18"/>
      <c r="O22" s="17">
        <f>E22+M22</f>
        <v>0</v>
      </c>
      <c r="P22" s="17"/>
      <c r="Q22" s="17">
        <f>Q23+Q24</f>
        <v>-223</v>
      </c>
      <c r="R22" s="17"/>
      <c r="S22" s="17">
        <f>SUM(O22:R22)</f>
        <v>-223</v>
      </c>
    </row>
    <row r="23" spans="1:19" ht="15">
      <c r="A23" s="19" t="s">
        <v>9</v>
      </c>
      <c r="C23" s="18"/>
      <c r="D23" s="18"/>
      <c r="E23" s="18"/>
      <c r="F23" s="17"/>
      <c r="G23" s="26"/>
      <c r="H23" s="26"/>
      <c r="I23" s="26"/>
      <c r="J23" s="26"/>
      <c r="K23" s="26"/>
      <c r="L23" s="27"/>
      <c r="M23" s="27">
        <v>0</v>
      </c>
      <c r="N23" s="18"/>
      <c r="O23" s="17"/>
      <c r="P23" s="17"/>
      <c r="Q23" s="17">
        <v>-223</v>
      </c>
      <c r="R23" s="17"/>
      <c r="S23" s="17">
        <f>SUM(O23:R23)</f>
        <v>-223</v>
      </c>
    </row>
    <row r="24" spans="1:19" ht="15">
      <c r="A24" s="19" t="s">
        <v>5</v>
      </c>
      <c r="C24" s="18"/>
      <c r="D24" s="18"/>
      <c r="E24" s="17">
        <v>2128</v>
      </c>
      <c r="F24" s="17"/>
      <c r="G24" s="26"/>
      <c r="H24" s="26"/>
      <c r="I24" s="26"/>
      <c r="J24" s="26"/>
      <c r="K24" s="26"/>
      <c r="L24" s="27"/>
      <c r="M24" s="27">
        <v>-2128</v>
      </c>
      <c r="N24" s="18"/>
      <c r="O24" s="17">
        <f>E24+M24</f>
        <v>0</v>
      </c>
      <c r="P24" s="17"/>
      <c r="Q24" s="17"/>
      <c r="R24" s="17"/>
      <c r="S24" s="17"/>
    </row>
    <row r="25" spans="1:19" ht="15">
      <c r="A25" s="21" t="s">
        <v>28</v>
      </c>
      <c r="C25" s="18"/>
      <c r="D25" s="18"/>
      <c r="E25" s="17"/>
      <c r="F25" s="17"/>
      <c r="G25" s="26"/>
      <c r="H25" s="26"/>
      <c r="I25" s="26"/>
      <c r="J25" s="26"/>
      <c r="K25" s="26"/>
      <c r="L25" s="27"/>
      <c r="M25" s="27"/>
      <c r="N25" s="18"/>
      <c r="O25" s="17">
        <f>SUM(M25:N25)</f>
        <v>0</v>
      </c>
      <c r="P25" s="17"/>
      <c r="Q25" s="17">
        <v>-14</v>
      </c>
      <c r="R25" s="17"/>
      <c r="S25" s="17">
        <f>SUM(O25:R25)</f>
        <v>-14</v>
      </c>
    </row>
    <row r="26" spans="1:19" ht="25.5">
      <c r="A26" s="21" t="s">
        <v>19</v>
      </c>
      <c r="C26" s="18"/>
      <c r="D26" s="18"/>
      <c r="E26" s="17"/>
      <c r="F26" s="17"/>
      <c r="G26" s="26"/>
      <c r="H26" s="26"/>
      <c r="I26" s="26"/>
      <c r="J26" s="26"/>
      <c r="K26" s="27">
        <v>-135</v>
      </c>
      <c r="L26" s="27"/>
      <c r="M26" s="27"/>
      <c r="N26" s="18"/>
      <c r="O26" s="17">
        <f>K26</f>
        <v>-135</v>
      </c>
      <c r="P26" s="17"/>
      <c r="Q26" s="17"/>
      <c r="R26" s="17"/>
      <c r="S26" s="17">
        <f>O26</f>
        <v>-135</v>
      </c>
    </row>
    <row r="27" spans="1:19" ht="25.5">
      <c r="A27" s="21" t="s">
        <v>14</v>
      </c>
      <c r="C27" s="18"/>
      <c r="D27" s="18"/>
      <c r="E27" s="17"/>
      <c r="F27" s="17"/>
      <c r="G27" s="26"/>
      <c r="H27" s="26"/>
      <c r="I27" s="27">
        <v>-8</v>
      </c>
      <c r="J27" s="26"/>
      <c r="K27" s="27"/>
      <c r="L27" s="27"/>
      <c r="M27" s="27"/>
      <c r="N27" s="18"/>
      <c r="O27" s="17">
        <f>I27</f>
        <v>-8</v>
      </c>
      <c r="P27" s="17"/>
      <c r="Q27" s="17"/>
      <c r="R27" s="17"/>
      <c r="S27" s="17">
        <f>O27</f>
        <v>-8</v>
      </c>
    </row>
    <row r="28" spans="1:19" ht="25.5">
      <c r="A28" s="21" t="s">
        <v>6</v>
      </c>
      <c r="C28" s="18"/>
      <c r="D28" s="18"/>
      <c r="E28" s="18"/>
      <c r="F28" s="17"/>
      <c r="G28" s="27">
        <v>-112</v>
      </c>
      <c r="H28" s="26"/>
      <c r="I28" s="26"/>
      <c r="J28" s="26"/>
      <c r="K28" s="27"/>
      <c r="L28" s="27"/>
      <c r="M28" s="27">
        <f>-G28</f>
        <v>112</v>
      </c>
      <c r="N28" s="18"/>
      <c r="O28" s="17">
        <f>SUM(G28:N28)</f>
        <v>0</v>
      </c>
      <c r="P28" s="17"/>
      <c r="Q28" s="18"/>
      <c r="R28" s="17"/>
      <c r="S28" s="17">
        <f>SUM(O28:R28)</f>
        <v>0</v>
      </c>
    </row>
    <row r="29" spans="1:19" ht="6.75" customHeight="1">
      <c r="A29" s="16"/>
      <c r="C29" s="18"/>
      <c r="D29" s="18"/>
      <c r="E29" s="18"/>
      <c r="F29" s="17"/>
      <c r="G29" s="18"/>
      <c r="H29" s="18"/>
      <c r="I29" s="18"/>
      <c r="J29" s="18"/>
      <c r="K29" s="18"/>
      <c r="L29" s="17"/>
      <c r="M29" s="18"/>
      <c r="N29" s="18"/>
      <c r="O29" s="18"/>
      <c r="P29" s="17"/>
      <c r="Q29" s="18"/>
      <c r="R29" s="17"/>
      <c r="S29" s="18"/>
    </row>
    <row r="30" spans="1:19" ht="15.75" thickBot="1">
      <c r="A30" s="16" t="s">
        <v>29</v>
      </c>
      <c r="C30" s="22">
        <f>SUM(C19:C29)</f>
        <v>132000</v>
      </c>
      <c r="D30" s="18"/>
      <c r="E30" s="22">
        <f>E19+E22</f>
        <v>14758</v>
      </c>
      <c r="F30" s="17"/>
      <c r="G30" s="22">
        <f>SUM(G19:G29)</f>
        <v>22838</v>
      </c>
      <c r="H30" s="18"/>
      <c r="I30" s="22">
        <f>SUM(I19:I29)</f>
        <v>-8716</v>
      </c>
      <c r="J30" s="18"/>
      <c r="K30" s="22">
        <f>SUM(K19:K29)</f>
        <v>-250</v>
      </c>
      <c r="L30" s="17"/>
      <c r="M30" s="22">
        <f>M19+M21+M22+M28</f>
        <v>88793</v>
      </c>
      <c r="N30" s="18"/>
      <c r="O30" s="22">
        <f>O19+O21+O26+O27</f>
        <v>249423</v>
      </c>
      <c r="P30" s="17"/>
      <c r="Q30" s="22">
        <f>Q19+Q21+Q22+Q25</f>
        <v>16209</v>
      </c>
      <c r="R30" s="17"/>
      <c r="S30" s="22">
        <f>S19+S21+S22+S25+S26+S27</f>
        <v>265632</v>
      </c>
    </row>
    <row r="31" spans="1:19" ht="15.75" thickTop="1">
      <c r="A31" s="16"/>
      <c r="C31" s="18"/>
      <c r="D31" s="18"/>
      <c r="E31" s="18"/>
      <c r="F31" s="17"/>
      <c r="G31" s="18"/>
      <c r="H31" s="18"/>
      <c r="I31" s="18"/>
      <c r="J31" s="18"/>
      <c r="K31" s="18"/>
      <c r="L31" s="17"/>
      <c r="M31" s="18"/>
      <c r="N31" s="18"/>
      <c r="O31" s="18"/>
      <c r="P31" s="17"/>
      <c r="Q31" s="18"/>
      <c r="R31" s="17"/>
      <c r="S31" s="18"/>
    </row>
    <row r="32" spans="1:19" ht="15">
      <c r="A32" s="16"/>
      <c r="C32" s="18"/>
      <c r="D32" s="18"/>
      <c r="E32" s="18"/>
      <c r="F32" s="17"/>
      <c r="G32" s="18"/>
      <c r="H32" s="18"/>
      <c r="I32" s="18"/>
      <c r="J32" s="18"/>
      <c r="K32" s="18"/>
      <c r="L32" s="17"/>
      <c r="M32" s="18"/>
      <c r="N32" s="18"/>
      <c r="O32" s="18"/>
      <c r="P32" s="17"/>
      <c r="Q32" s="18"/>
      <c r="R32" s="17"/>
      <c r="S32" s="18"/>
    </row>
    <row r="33" spans="3:19" ht="15"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</row>
    <row r="34" spans="1:19" ht="15">
      <c r="A34" s="191" t="s">
        <v>23</v>
      </c>
      <c r="B34" s="191"/>
      <c r="C34" s="192"/>
      <c r="D34" s="192"/>
      <c r="E34" s="192"/>
      <c r="F34" s="192"/>
      <c r="G34" s="192"/>
      <c r="H34" s="192"/>
      <c r="I34" s="192"/>
      <c r="J34" s="192"/>
      <c r="K34" s="192"/>
      <c r="L34" s="192"/>
      <c r="M34" s="192"/>
      <c r="N34" s="192"/>
      <c r="O34" s="192"/>
      <c r="P34" s="192"/>
      <c r="Q34" s="192"/>
      <c r="R34" s="192"/>
      <c r="S34" s="192"/>
    </row>
    <row r="35" spans="1:19" ht="15">
      <c r="A35" s="24"/>
      <c r="B35" s="24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</row>
    <row r="36" spans="1:19" ht="15">
      <c r="A36" s="181" t="s">
        <v>22</v>
      </c>
      <c r="B36" s="181"/>
      <c r="C36" s="181"/>
      <c r="D36" s="181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</row>
    <row r="37" spans="1:19" ht="15">
      <c r="A37" s="25"/>
      <c r="B37" s="25"/>
      <c r="C37" s="25"/>
      <c r="D37" s="25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</row>
    <row r="38" spans="1:19" ht="15">
      <c r="A38" s="191" t="s">
        <v>12</v>
      </c>
      <c r="B38" s="191"/>
      <c r="C38" s="192"/>
      <c r="D38" s="192"/>
      <c r="E38" s="192"/>
      <c r="F38" s="192"/>
      <c r="G38" s="192"/>
      <c r="H38" s="192"/>
      <c r="I38" s="192"/>
      <c r="J38" s="192"/>
      <c r="K38" s="192"/>
      <c r="L38" s="192"/>
      <c r="M38" s="192"/>
      <c r="N38" s="192"/>
      <c r="O38" s="192"/>
      <c r="P38" s="192"/>
      <c r="Q38" s="192"/>
      <c r="R38" s="192"/>
      <c r="S38" s="192"/>
    </row>
    <row r="39" spans="1:19" ht="15">
      <c r="A39" s="24"/>
      <c r="B39" s="24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</row>
    <row r="40" spans="1:19" ht="15">
      <c r="A40" s="191" t="s">
        <v>30</v>
      </c>
      <c r="B40" s="191"/>
      <c r="C40" s="192"/>
      <c r="D40" s="192"/>
      <c r="E40" s="192"/>
      <c r="F40" s="192"/>
      <c r="G40" s="192"/>
      <c r="H40" s="192"/>
      <c r="I40" s="192"/>
      <c r="J40" s="192"/>
      <c r="K40" s="192"/>
      <c r="L40" s="192"/>
      <c r="M40" s="192"/>
      <c r="N40" s="192"/>
      <c r="O40" s="192"/>
      <c r="P40" s="192"/>
      <c r="Q40" s="192"/>
      <c r="R40" s="192"/>
      <c r="S40" s="192"/>
    </row>
    <row r="41" spans="1:19" ht="15">
      <c r="A41" s="191"/>
      <c r="B41" s="191"/>
      <c r="C41" s="192"/>
      <c r="D41" s="192"/>
      <c r="E41" s="192"/>
      <c r="F41" s="192"/>
      <c r="G41" s="192"/>
      <c r="H41" s="192"/>
      <c r="I41" s="192"/>
      <c r="J41" s="192"/>
      <c r="K41" s="192"/>
      <c r="L41" s="192"/>
      <c r="M41" s="192"/>
      <c r="N41" s="192"/>
      <c r="O41" s="192"/>
      <c r="P41" s="192"/>
      <c r="Q41" s="192"/>
      <c r="R41" s="192"/>
      <c r="S41" s="192"/>
    </row>
    <row r="43" spans="7:17" ht="15">
      <c r="G43" s="6"/>
      <c r="I43" s="6"/>
      <c r="O43" s="6"/>
      <c r="Q43" s="6"/>
    </row>
    <row r="44" ht="15">
      <c r="Q44" s="6"/>
    </row>
  </sheetData>
  <mergeCells count="16">
    <mergeCell ref="A2:S2"/>
    <mergeCell ref="C3:C4"/>
    <mergeCell ref="E3:E4"/>
    <mergeCell ref="S3:S4"/>
    <mergeCell ref="A3:A4"/>
    <mergeCell ref="G3:G4"/>
    <mergeCell ref="M3:M4"/>
    <mergeCell ref="Q3:Q4"/>
    <mergeCell ref="I3:I4"/>
    <mergeCell ref="O3:O4"/>
    <mergeCell ref="K3:K4"/>
    <mergeCell ref="A41:S41"/>
    <mergeCell ref="A34:S34"/>
    <mergeCell ref="A38:S38"/>
    <mergeCell ref="A40:S40"/>
    <mergeCell ref="A36:D36"/>
  </mergeCells>
  <printOptions/>
  <pageMargins left="0.76" right="0.3" top="0.3937007874015748" bottom="0.3937007874015748" header="0.56" footer="0.5118110236220472"/>
  <pageSetup blackAndWhite="1" firstPageNumber="4" useFirstPageNumber="1" horizontalDpi="600" verticalDpi="600" orientation="landscape" paperSize="9" scale="7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 AFA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Krasimir Demerdjiev</dc:creator>
  <cp:keywords/>
  <dc:description/>
  <cp:lastModifiedBy>IPanova</cp:lastModifiedBy>
  <cp:lastPrinted>2009-11-23T08:56:18Z</cp:lastPrinted>
  <dcterms:created xsi:type="dcterms:W3CDTF">2003-02-07T14:36:34Z</dcterms:created>
  <dcterms:modified xsi:type="dcterms:W3CDTF">2009-11-30T07:04:56Z</dcterms:modified>
  <cp:category/>
  <cp:version/>
  <cp:contentType/>
  <cp:contentStatus/>
</cp:coreProperties>
</file>