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доходите'!$A$1:$Q$61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<sst xmlns="http://schemas.openxmlformats.org/spreadsheetml/2006/main" count="1868" uniqueCount="665">
  <si>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</si>
  <si>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</si>
  <si>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</si>
  <si>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</si>
  <si>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</si>
  <si>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</si>
  <si>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</si>
  <si>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</si>
  <si>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</si>
  <si>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</si>
  <si>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</si>
  <si>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</si>
  <si>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</si>
  <si>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</si>
  <si>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</si>
  <si>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</si>
  <si>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</si>
  <si>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</si>
  <si>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</si>
  <si>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</si>
  <si>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</si>
  <si>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</si>
  <si>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</si>
  <si>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</si>
  <si>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</si>
  <si>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</si>
  <si>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</si>
  <si>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</si>
  <si>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</si>
  <si>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</si>
  <si>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</si>
  <si>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</si>
  <si>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</si>
  <si>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</si>
  <si>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</si>
  <si>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</si>
  <si>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</si>
  <si>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</si>
  <si>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</si>
  <si>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</si>
  <si>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</si>
  <si>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</si>
  <si>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</si>
  <si>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</si>
  <si>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</si>
  <si>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</si>
  <si>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</si>
  <si>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</si>
  <si>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</si>
  <si>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</si>
  <si>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</si>
  <si>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</si>
  <si>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</si>
  <si>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</si>
  <si>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</si>
  <si>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</si>
  <si>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</si>
  <si>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</si>
  <si>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</si>
  <si>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</si>
  <si>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</si>
  <si>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</si>
  <si>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</si>
  <si>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</si>
  <si>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</si>
  <si>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</si>
  <si>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</si>
  <si>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</si>
  <si>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</si>
  <si>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</si>
  <si>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</si>
  <si>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</si>
  <si>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</si>
  <si>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</si>
  <si>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</si>
  <si>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</si>
  <si>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</si>
  <si>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</si>
  <si>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</si>
  <si>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</si>
  <si>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</si>
  <si>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</si>
  <si>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</si>
  <si>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</si>
  <si>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</si>
  <si>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</si>
  <si>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</si>
  <si>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</si>
  <si>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</si>
  <si>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</si>
  <si>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</si>
  <si>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</si>
  <si>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</si>
  <si>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</si>
  <si>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</si>
  <si>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</si>
  <si>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</si>
  <si>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</si>
  <si>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</si>
  <si>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</si>
  <si>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</si>
  <si>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</si>
  <si>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</si>
  <si>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</si>
  <si>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</si>
  <si>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</si>
  <si>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</si>
  <si>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</si>
  <si>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</si>
  <si>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</si>
  <si>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</si>
  <si>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</si>
  <si>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</si>
  <si>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</si>
  <si>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</si>
  <si>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</si>
  <si>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</si>
  <si>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</si>
  <si>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</si>
  <si>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</si>
  <si>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</si>
  <si>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</si>
  <si>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</si>
  <si>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</si>
  <si>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</si>
  <si>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</si>
  <si>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</si>
  <si>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</si>
  <si>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</si>
  <si>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</si>
  <si>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</si>
  <si>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</si>
  <si>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</si>
  <si>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</si>
  <si>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</si>
  <si>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</si>
  <si>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</si>
  <si>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</si>
  <si>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</si>
  <si>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</si>
  <si>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</si>
  <si>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</si>
  <si>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</si>
  <si>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</si>
  <si>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</si>
  <si>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</si>
  <si>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</si>
  <si>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</si>
  <si>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</si>
  <si>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</si>
  <si>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</si>
  <si>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</si>
  <si>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</si>
  <si>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</si>
  <si>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</si>
  <si>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</si>
  <si>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</si>
  <si>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</si>
  <si>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</si>
  <si>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</si>
  <si>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</si>
  <si>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</si>
  <si>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</si>
  <si>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</si>
  <si>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</si>
  <si>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</si>
  <si>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</si>
  <si>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</si>
  <si>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</si>
  <si>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</si>
  <si>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</si>
  <si>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</si>
  <si>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</si>
  <si>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</si>
  <si>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</si>
  <si>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</si>
  <si>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</si>
  <si>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</si>
  <si>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</si>
  <si>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</si>
  <si>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</si>
  <si>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</si>
  <si>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</si>
  <si>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</si>
  <si>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</si>
  <si>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</si>
  <si>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</si>
  <si>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</si>
  <si>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</si>
  <si>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</si>
  <si>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</si>
  <si>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</si>
  <si>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</si>
  <si>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</si>
  <si>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</si>
  <si>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</si>
  <si>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</si>
  <si>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</si>
  <si>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</si>
  <si>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</si>
  <si>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</si>
  <si>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</si>
  <si>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</si>
  <si>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</si>
  <si>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</si>
  <si>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</si>
  <si>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</si>
  <si>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</si>
  <si>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</si>
  <si>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</si>
  <si>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</si>
  <si>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</si>
  <si>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</si>
  <si>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</si>
  <si>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</si>
  <si>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</si>
  <si>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</si>
  <si>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</si>
  <si>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</si>
  <si>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</si>
  <si>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</si>
  <si>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</si>
  <si>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</si>
  <si>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</si>
  <si>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</si>
  <si>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</si>
  <si>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</si>
  <si>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</si>
  <si>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</si>
  <si>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</si>
  <si>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</si>
  <si>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</si>
  <si>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</si>
  <si>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</si>
  <si>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</si>
  <si>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</si>
  <si>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</si>
  <si>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</si>
  <si>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</si>
  <si>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</si>
  <si>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</si>
  <si>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</si>
  <si>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</si>
  <si>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</si>
  <si>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</si>
  <si>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</si>
  <si>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</si>
  <si>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</si>
  <si>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</si>
  <si>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</si>
  <si>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</si>
  <si>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</si>
  <si>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</si>
  <si>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</si>
  <si>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</si>
  <si>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</si>
  <si>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</si>
  <si>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</si>
  <si>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</si>
  <si>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</si>
  <si>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</si>
  <si>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</si>
  <si>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</si>
  <si>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</si>
  <si>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</si>
  <si>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</si>
  <si>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</si>
  <si>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</si>
  <si>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</si>
  <si>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</si>
  <si>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</si>
  <si>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</si>
  <si>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</si>
  <si>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</si>
  <si>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</si>
  <si>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</si>
  <si>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</si>
  <si>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</si>
  <si>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</si>
  <si>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</si>
  <si>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</si>
  <si>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</si>
  <si>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</si>
  <si>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</si>
  <si>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</si>
  <si>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</si>
  <si>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</si>
  <si>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</si>
  <si>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</si>
  <si>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</si>
  <si>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</si>
  <si>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</si>
  <si>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</si>
  <si>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</si>
  <si>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</si>
  <si>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</si>
  <si>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</si>
  <si>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</si>
  <si>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</si>
  <si>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</si>
  <si>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</si>
  <si>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</si>
  <si>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</si>
  <si>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</si>
  <si>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</si>
  <si>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</si>
  <si>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</si>
  <si>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</si>
  <si>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</si>
  <si>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</si>
  <si>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</si>
  <si>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</si>
  <si>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</si>
  <si>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</si>
  <si>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</si>
  <si>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</si>
  <si>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</si>
  <si>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</si>
  <si>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</si>
  <si>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</si>
  <si>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</si>
  <si>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</si>
  <si>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</si>
  <si>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</si>
  <si>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</si>
  <si>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</si>
  <si>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</si>
  <si>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</si>
  <si>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</si>
  <si>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</si>
  <si>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</si>
  <si>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</si>
  <si>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</si>
  <si>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</si>
  <si>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</si>
  <si>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</si>
  <si>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</si>
  <si>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</si>
  <si>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</si>
  <si>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</si>
  <si>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</si>
  <si>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</si>
  <si>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</si>
  <si>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</si>
  <si>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</si>
  <si>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</si>
  <si>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</si>
  <si>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</si>
  <si>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</si>
  <si>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</si>
  <si>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</si>
  <si>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</si>
  <si>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</si>
  <si>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</si>
  <si>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</si>
  <si>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</si>
  <si>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</si>
  <si>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</si>
  <si>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</si>
  <si>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</si>
  <si>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</si>
  <si>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</si>
  <si>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</si>
  <si>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</si>
  <si>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</si>
  <si>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</si>
  <si>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</si>
  <si>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</si>
  <si>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</si>
  <si>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</si>
  <si>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</si>
  <si>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</si>
  <si>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</si>
  <si>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</si>
  <si>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</si>
  <si>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</si>
  <si>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</si>
  <si>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</si>
  <si>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</si>
  <si>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</si>
  <si>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</si>
  <si>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</si>
  <si>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</si>
  <si>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</si>
  <si>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</si>
  <si>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</si>
  <si>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</si>
  <si>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</si>
  <si>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</si>
  <si>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</si>
  <si>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</si>
  <si>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</si>
  <si>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</si>
  <si>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</si>
  <si>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</si>
  <si>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</si>
  <si>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</si>
  <si>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</si>
  <si>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</si>
  <si>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</si>
  <si>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</si>
  <si>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</si>
  <si>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</si>
  <si>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</si>
  <si>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</si>
  <si>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</si>
  <si>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</si>
  <si>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</si>
  <si>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</si>
  <si>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</si>
  <si>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</si>
  <si>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</si>
  <si>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</si>
  <si>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</si>
  <si>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</si>
  <si>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</si>
  <si>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</si>
  <si>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</si>
  <si>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</si>
  <si>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</si>
  <si>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</si>
  <si>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</si>
  <si>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</si>
  <si>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</si>
  <si>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</si>
  <si>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</si>
  <si>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</si>
  <si>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</si>
  <si>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</si>
  <si>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</si>
  <si>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</si>
  <si>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</si>
  <si>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</si>
  <si>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</si>
  <si>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</si>
  <si>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</si>
  <si>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</si>
  <si>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</si>
  <si>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</si>
  <si>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</si>
  <si>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</si>
  <si>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</si>
  <si>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</si>
  <si>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</si>
  <si>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</si>
  <si>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</si>
  <si>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</si>
  <si>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</si>
  <si>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</si>
  <si>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</si>
  <si>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</si>
  <si>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</si>
  <si>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</si>
  <si>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</si>
  <si>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</si>
  <si>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</si>
  <si>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</si>
  <si>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</si>
  <si>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</si>
  <si>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</si>
  <si>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</si>
  <si>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</si>
  <si>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</si>
  <si>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</si>
  <si>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</si>
  <si>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</si>
  <si>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</si>
  <si>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</si>
  <si>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</si>
  <si>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</si>
  <si>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</si>
  <si>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</si>
  <si>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</si>
  <si>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</si>
  <si>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</si>
  <si>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</si>
  <si>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</si>
  <si>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</si>
  <si>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</si>
  <si>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</si>
  <si>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</si>
  <si>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</si>
  <si>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</si>
  <si>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</si>
  <si>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</si>
  <si>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</si>
  <si>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</si>
  <si>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</si>
  <si>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</si>
  <si>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</si>
  <si>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</si>
  <si>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</si>
  <si>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</si>
  <si>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</si>
  <si>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</si>
  <si>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</si>
  <si>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</si>
  <si>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</si>
  <si>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</si>
  <si>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</si>
  <si>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</si>
  <si>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</si>
  <si>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</si>
  <si>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</si>
  <si>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</si>
  <si>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</si>
  <si>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</si>
  <si>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</si>
  <si>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</si>
  <si>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</si>
  <si>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</si>
  <si>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</si>
  <si>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</si>
  <si>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</si>
  <si>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</si>
  <si>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</si>
  <si>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</si>
  <si>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</si>
  <si>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</si>
  <si>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</si>
  <si>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</si>
  <si>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</si>
  <si>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</si>
  <si>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</si>
  <si>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</si>
  <si>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</si>
  <si>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</si>
  <si>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</si>
  <si>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</si>
  <si>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</si>
  <si>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</si>
  <si>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</si>
  <si>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</si>
  <si>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</si>
  <si>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</si>
  <si>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</si>
  <si>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</si>
  <si>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</si>
  <si>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</si>
  <si>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</si>
  <si>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</si>
  <si>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</si>
  <si>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</si>
  <si>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</si>
  <si>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</si>
  <si>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</si>
  <si>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</si>
  <si>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</si>
  <si>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</si>
  <si>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</si>
  <si>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</si>
  <si>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</si>
  <si>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</si>
  <si>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</si>
  <si>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</si>
  <si>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</si>
  <si>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</si>
  <si>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</si>
  <si>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</si>
  <si>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</si>
  <si>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</si>
  <si>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</si>
  <si>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</si>
  <si>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</si>
  <si>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</si>
  <si>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</si>
  <si>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</si>
  <si>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</si>
  <si>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</si>
  <si>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</si>
  <si>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</si>
  <si>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</si>
  <si>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</si>
  <si>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</si>
  <si>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</si>
  <si>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</si>
  <si>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</si>
  <si>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</si>
  <si>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</si>
  <si>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</si>
  <si>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</si>
  <si>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</si>
  <si>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</si>
  <si>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</si>
  <si>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</si>
  <si>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</si>
  <si>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</si>
  <si>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</si>
  <si>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</si>
  <si>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</si>
  <si>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</si>
  <si>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</si>
  <si>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</si>
  <si>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</si>
  <si>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</si>
  <si>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</si>
  <si>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</si>
  <si>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</si>
  <si>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</si>
  <si>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</si>
  <si>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</si>
  <si>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</si>
  <si>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</si>
  <si>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</si>
  <si>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</si>
  <si>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</si>
  <si>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</si>
  <si>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</si>
  <si>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</si>
  <si>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</si>
  <si>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</si>
  <si>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</si>
  <si>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</si>
  <si>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</si>
  <si>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</si>
  <si>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</si>
  <si>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</si>
  <si>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</si>
  <si>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</si>
  <si>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</si>
  <si>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</si>
  <si>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</si>
  <si>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</si>
  <si>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</si>
  <si>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</si>
  <si>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</si>
  <si>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</si>
  <si>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</si>
  <si>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</si>
  <si>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</si>
  <si>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</si>
  <si>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</si>
  <si>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</si>
  <si>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</si>
  <si>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</si>
  <si>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</si>
  <si>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</si>
  <si>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</si>
  <si>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</si>
  <si>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</si>
  <si>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</si>
  <si>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</si>
  <si>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</si>
  <si>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</si>
  <si>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</si>
  <si>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</si>
  <si>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</si>
  <si>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</si>
  <si>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</si>
  <si>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</si>
  <si>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</si>
  <si>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</si>
  <si>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</si>
  <si>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</si>
  <si>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ИНФРА ХОЛДИНГ АД</t>
  </si>
  <si>
    <t>175443402</t>
  </si>
  <si>
    <t>АНТОН ВАСИЛЕВ БОЖКОВ</t>
  </si>
  <si>
    <t>София,бул. Цар Борис 3-ти №126</t>
  </si>
  <si>
    <t>Фисконсултинг ООД</t>
  </si>
  <si>
    <t>Счетоводно предприятие</t>
  </si>
  <si>
    <t>+359 2 89524 10</t>
  </si>
  <si>
    <t>office@infraholding.bg</t>
  </si>
  <si>
    <t>+359 2 895 24 11</t>
  </si>
  <si>
    <t>Антон Божков</t>
  </si>
  <si>
    <t>01,01,2020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</si>
</sst>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4"/>
      <color rgb="FF545454"/>
      <name val="Arial"/>
      <family val="2"/>
    </font>
    <font>
      <sz val="10"/>
      <color rgb="FF28292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5" fillId="27" borderId="8" applyNumberFormat="0" applyAlignment="0" applyProtection="0"/>
    <xf numFmtId="9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9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70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1" fillId="38" borderId="37" xfId="0" applyFont="1" applyFill="1" applyBorder="1" applyAlignment="1">
      <alignment horizontal="left" vertical="center"/>
    </xf>
    <xf numFmtId="0" fontId="71" fillId="38" borderId="38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70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5" fillId="4" borderId="40" xfId="0" applyFont="1" applyFill="1" applyBorder="1" applyAlignment="1" applyProtection="1">
      <alignment horizontal="center" vertical="center"/>
      <protection/>
    </xf>
    <xf numFmtId="0" fontId="75" fillId="4" borderId="40" xfId="0" applyFont="1" applyFill="1" applyBorder="1" applyAlignment="1">
      <alignment horizontal="center" vertical="center"/>
    </xf>
    <xf numFmtId="0" fontId="75" fillId="10" borderId="40" xfId="0" applyFont="1" applyFill="1" applyBorder="1" applyAlignment="1">
      <alignment horizontal="center" vertical="center"/>
    </xf>
    <xf numFmtId="0" fontId="75" fillId="16" borderId="40" xfId="0" applyFont="1" applyFill="1" applyBorder="1" applyAlignment="1">
      <alignment horizontal="center" vertical="center"/>
    </xf>
    <xf numFmtId="0" fontId="75" fillId="22" borderId="40" xfId="0" applyFont="1" applyFill="1" applyBorder="1" applyAlignment="1">
      <alignment horizontal="center" vertical="center"/>
    </xf>
    <xf numFmtId="3" fontId="76" fillId="0" borderId="40" xfId="0" applyNumberFormat="1" applyFont="1" applyBorder="1" applyAlignment="1">
      <alignment horizontal="right" vertical="center" indent="1"/>
    </xf>
    <xf numFmtId="4" fontId="76" fillId="0" borderId="40" xfId="0" applyNumberFormat="1" applyFont="1" applyBorder="1" applyAlignment="1">
      <alignment horizontal="right" vertical="center" indent="1"/>
    </xf>
    <xf numFmtId="0" fontId="77" fillId="0" borderId="40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8" fillId="0" borderId="41" xfId="65" applyNumberFormat="1" applyFont="1" applyFill="1" applyBorder="1" applyAlignment="1" applyProtection="1">
      <alignment horizontal="centerContinuous"/>
      <protection/>
    </xf>
    <xf numFmtId="0" fontId="79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8" fillId="0" borderId="41" xfId="6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61" fillId="0" borderId="0" xfId="55" applyAlignment="1" applyProtection="1">
      <alignment/>
      <protection/>
    </xf>
    <xf numFmtId="0" fontId="83" fillId="0" borderId="0" xfId="0" applyFont="1" applyAlignment="1">
      <alignment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raholding.bg/bg/conta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21" sqref="B2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44012</v>
      </c>
    </row>
    <row r="2" spans="1:27" ht="15.75">
      <c r="A2" s="423" t="s">
        <v>652</v>
      </c>
      <c r="B2" s="418"/>
      <c r="Z2" s="434">
        <v>2</v>
      </c>
      <c r="AA2" s="435">
        <f>IF(ISBLANK(_pdeReportingDate),"",_pdeReportingDate)</f>
        <v>44069</v>
      </c>
    </row>
    <row r="3" spans="1:27" ht="15.75">
      <c r="A3" s="419" t="s">
        <v>626</v>
      </c>
      <c r="B3" s="420"/>
      <c r="Z3" s="434">
        <v>3</v>
      </c>
      <c r="AA3" s="435" t="str">
        <f>IF(ISBLANK(_authorName),"",_authorName)</f>
        <v>Фисконсултинг 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 t="s">
        <v>664</v>
      </c>
    </row>
    <row r="10" spans="1:2" ht="15.75">
      <c r="A10" s="7" t="s">
        <v>2</v>
      </c>
      <c r="B10" s="316">
        <v>44012</v>
      </c>
    </row>
    <row r="11" spans="1:2" ht="15.75">
      <c r="A11" s="7" t="s">
        <v>640</v>
      </c>
      <c r="B11" s="316">
        <v>44069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8">
      <c r="A21" s="10" t="s">
        <v>6</v>
      </c>
      <c r="B21" s="436" t="s">
        <v>660</v>
      </c>
    </row>
    <row r="22" spans="1:2" ht="15.75">
      <c r="A22" s="10" t="s">
        <v>583</v>
      </c>
      <c r="B22" s="438" t="s">
        <v>662</v>
      </c>
    </row>
    <row r="23" spans="1:2" ht="15.75">
      <c r="A23" s="10" t="s">
        <v>7</v>
      </c>
      <c r="B23" s="437" t="s">
        <v>661</v>
      </c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658</v>
      </c>
    </row>
    <row r="27" spans="1:2" ht="15.75">
      <c r="A27" s="10" t="s">
        <v>634</v>
      </c>
      <c r="B27" s="317" t="s">
        <v>659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http://www.infraholding.bg/bg/contacts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E99" sqref="E9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30.06.2020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10</v>
      </c>
      <c r="D21" s="245">
        <v>24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-59976</v>
      </c>
      <c r="H28" s="334">
        <f>SUM(H29:H31)</f>
        <v>-56402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-59976</v>
      </c>
      <c r="H29" s="118">
        <v>-56402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-69</v>
      </c>
      <c r="H33" s="118">
        <v>-3574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-60045</v>
      </c>
      <c r="H34" s="336">
        <f>H28+H32+H33</f>
        <v>-59976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3642</v>
      </c>
      <c r="H37" s="338">
        <f>H26+H18+H34</f>
        <v>3711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3</v>
      </c>
      <c r="D55" s="247">
        <v>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13</v>
      </c>
      <c r="D56" s="340">
        <f>D20+D21+D22+D28+D33+D46+D52+D54+D55</f>
        <v>27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1878</v>
      </c>
      <c r="D59" s="118">
        <v>73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4469</v>
      </c>
      <c r="H61" s="334">
        <f>SUM(H62:H68)</f>
        <v>1526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10</v>
      </c>
      <c r="H62" s="118">
        <v>10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749</v>
      </c>
      <c r="H64" s="118">
        <v>841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1878</v>
      </c>
      <c r="D65" s="336">
        <f>SUM(D59:D64)</f>
        <v>73</v>
      </c>
      <c r="E65" s="66" t="s">
        <v>201</v>
      </c>
      <c r="F65" s="69" t="s">
        <v>202</v>
      </c>
      <c r="G65" s="119">
        <v>3504</v>
      </c>
      <c r="H65" s="118">
        <v>611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88</v>
      </c>
      <c r="H66" s="118">
        <v>15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22</v>
      </c>
      <c r="H67" s="118">
        <v>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96</v>
      </c>
      <c r="H68" s="118">
        <v>48</v>
      </c>
    </row>
    <row r="69" spans="1:8" ht="15.75">
      <c r="A69" s="66" t="s">
        <v>210</v>
      </c>
      <c r="B69" s="68" t="s">
        <v>211</v>
      </c>
      <c r="C69" s="119">
        <v>909</v>
      </c>
      <c r="D69" s="118">
        <v>985</v>
      </c>
      <c r="E69" s="123" t="s">
        <v>79</v>
      </c>
      <c r="F69" s="69" t="s">
        <v>216</v>
      </c>
      <c r="G69" s="119">
        <v>7</v>
      </c>
      <c r="H69" s="118">
        <v>7</v>
      </c>
    </row>
    <row r="70" spans="1:8" ht="15.75">
      <c r="A70" s="66" t="s">
        <v>214</v>
      </c>
      <c r="B70" s="68" t="s">
        <v>215</v>
      </c>
      <c r="C70" s="119">
        <v>1130</v>
      </c>
      <c r="D70" s="118">
        <v>244</v>
      </c>
      <c r="E70" s="66" t="s">
        <v>219</v>
      </c>
      <c r="F70" s="69" t="s">
        <v>220</v>
      </c>
      <c r="G70" s="119">
        <v>78</v>
      </c>
      <c r="H70" s="118">
        <v>33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4554</v>
      </c>
      <c r="H71" s="336">
        <f>H59+H60+H61+H69+H70</f>
        <v>1566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>
        <v>503</v>
      </c>
      <c r="H73" s="247">
        <v>467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139</v>
      </c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2178</v>
      </c>
      <c r="D76" s="336">
        <f>SUM(D68:D75)</f>
        <v>1229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5057</v>
      </c>
      <c r="H79" s="338">
        <f>H71+H73+H75+H77</f>
        <v>2033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4083</v>
      </c>
      <c r="D84" s="118">
        <v>4012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4083</v>
      </c>
      <c r="D85" s="336">
        <f>D84+D83+D79</f>
        <v>4012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97</v>
      </c>
      <c r="D88" s="118">
        <v>114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450</v>
      </c>
      <c r="D91" s="118">
        <v>289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547</v>
      </c>
      <c r="D92" s="336">
        <f>SUM(D88:D91)</f>
        <v>403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8686</v>
      </c>
      <c r="D94" s="340">
        <f>D65+D76+D85+D92+D93</f>
        <v>5717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8699</v>
      </c>
      <c r="D95" s="342">
        <f>D94+D56</f>
        <v>5744</v>
      </c>
      <c r="E95" s="150" t="s">
        <v>607</v>
      </c>
      <c r="F95" s="257" t="s">
        <v>268</v>
      </c>
      <c r="G95" s="341">
        <f>G37+G40+G56+G79</f>
        <v>8699</v>
      </c>
      <c r="H95" s="342">
        <f>H37+H40+H56+H79</f>
        <v>5744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40">
        <f>pdeReportingDate</f>
        <v>44069</v>
      </c>
      <c r="C98" s="440"/>
      <c r="D98" s="440"/>
      <c r="E98" s="440"/>
      <c r="F98" s="440"/>
      <c r="G98" s="440"/>
      <c r="H98" s="440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41" t="str">
        <f>authorName</f>
        <v>Фисконсултинг ООД</v>
      </c>
      <c r="C100" s="441"/>
      <c r="D100" s="441"/>
      <c r="E100" s="441"/>
      <c r="F100" s="441"/>
      <c r="G100" s="441"/>
      <c r="H100" s="441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2"/>
      <c r="C102" s="442"/>
      <c r="D102" s="442"/>
      <c r="E102" s="442"/>
      <c r="F102" s="442"/>
      <c r="G102" s="442"/>
      <c r="H102" s="442"/>
    </row>
    <row r="103" spans="1:13" ht="21.75" customHeight="1">
      <c r="A103" s="431"/>
      <c r="B103" s="439" t="s">
        <v>663</v>
      </c>
      <c r="C103" s="439"/>
      <c r="D103" s="439"/>
      <c r="E103" s="439"/>
      <c r="M103" s="74"/>
    </row>
    <row r="104" spans="1:5" ht="21.75" customHeight="1">
      <c r="A104" s="431"/>
      <c r="B104" s="439" t="s">
        <v>642</v>
      </c>
      <c r="C104" s="439"/>
      <c r="D104" s="439"/>
      <c r="E104" s="439"/>
    </row>
    <row r="105" spans="1:13" ht="21.75" customHeight="1">
      <c r="A105" s="431"/>
      <c r="B105" s="439" t="s">
        <v>642</v>
      </c>
      <c r="C105" s="439"/>
      <c r="D105" s="439"/>
      <c r="E105" s="439"/>
      <c r="M105" s="74"/>
    </row>
    <row r="106" spans="1:5" ht="21.75" customHeight="1">
      <c r="A106" s="431"/>
      <c r="B106" s="439" t="s">
        <v>642</v>
      </c>
      <c r="C106" s="439"/>
      <c r="D106" s="439"/>
      <c r="E106" s="439"/>
    </row>
    <row r="107" spans="1:13" ht="21.75" customHeight="1">
      <c r="A107" s="431"/>
      <c r="B107" s="439"/>
      <c r="C107" s="439"/>
      <c r="D107" s="439"/>
      <c r="E107" s="439"/>
      <c r="M107" s="74"/>
    </row>
    <row r="108" spans="1:5" ht="21.75" customHeight="1">
      <c r="A108" s="431"/>
      <c r="B108" s="439"/>
      <c r="C108" s="439"/>
      <c r="D108" s="439"/>
      <c r="E108" s="439"/>
    </row>
    <row r="109" spans="1:13" ht="21.75" customHeight="1">
      <c r="A109" s="431"/>
      <c r="B109" s="439"/>
      <c r="C109" s="439"/>
      <c r="D109" s="439"/>
      <c r="E109" s="439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I49" sqref="I4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30.06.2020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916</v>
      </c>
      <c r="D12" s="238">
        <v>5703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427</v>
      </c>
      <c r="D13" s="238">
        <v>4717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>
        <v>301</v>
      </c>
      <c r="E14" s="166" t="s">
        <v>285</v>
      </c>
      <c r="F14" s="161" t="s">
        <v>286</v>
      </c>
      <c r="G14" s="237">
        <v>7</v>
      </c>
      <c r="H14" s="238">
        <v>12028</v>
      </c>
    </row>
    <row r="15" spans="1:8" ht="15.75">
      <c r="A15" s="116" t="s">
        <v>287</v>
      </c>
      <c r="B15" s="112" t="s">
        <v>288</v>
      </c>
      <c r="C15" s="237">
        <v>57</v>
      </c>
      <c r="D15" s="238">
        <v>1670</v>
      </c>
      <c r="E15" s="166" t="s">
        <v>79</v>
      </c>
      <c r="F15" s="161" t="s">
        <v>289</v>
      </c>
      <c r="G15" s="237">
        <v>3</v>
      </c>
      <c r="H15" s="238">
        <v>16</v>
      </c>
    </row>
    <row r="16" spans="1:8" ht="15.75">
      <c r="A16" s="116" t="s">
        <v>290</v>
      </c>
      <c r="B16" s="112" t="s">
        <v>291</v>
      </c>
      <c r="C16" s="237">
        <v>4</v>
      </c>
      <c r="D16" s="238">
        <v>203</v>
      </c>
      <c r="E16" s="157" t="s">
        <v>52</v>
      </c>
      <c r="F16" s="185" t="s">
        <v>292</v>
      </c>
      <c r="G16" s="366">
        <f>SUM(G12:G15)</f>
        <v>10</v>
      </c>
      <c r="H16" s="367">
        <f>SUM(H12:H15)</f>
        <v>12044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-1210</v>
      </c>
      <c r="D18" s="238">
        <v>-252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</v>
      </c>
      <c r="D19" s="238">
        <v>131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195</v>
      </c>
      <c r="D22" s="367">
        <f>SUM(D12:D18)+D19</f>
        <v>12473</v>
      </c>
      <c r="E22" s="116" t="s">
        <v>309</v>
      </c>
      <c r="F22" s="158" t="s">
        <v>310</v>
      </c>
      <c r="G22" s="237">
        <v>36</v>
      </c>
      <c r="H22" s="238">
        <v>188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4</v>
      </c>
      <c r="D25" s="238">
        <v>88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36</v>
      </c>
      <c r="H27" s="367">
        <f>SUM(H22:H26)</f>
        <v>188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</v>
      </c>
      <c r="D29" s="367">
        <f>SUM(D25:D28)</f>
        <v>88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199</v>
      </c>
      <c r="D31" s="373">
        <f>D29+D22</f>
        <v>12561</v>
      </c>
      <c r="E31" s="172" t="s">
        <v>521</v>
      </c>
      <c r="F31" s="187" t="s">
        <v>331</v>
      </c>
      <c r="G31" s="174">
        <f>G16+G18+G27</f>
        <v>46</v>
      </c>
      <c r="H31" s="175">
        <f>H16+H18+H27</f>
        <v>12232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153</v>
      </c>
      <c r="H33" s="367">
        <f>IF((D31-H31)&gt;0,D31-H31,0)</f>
        <v>329</v>
      </c>
    </row>
    <row r="34" spans="1:8" ht="31.5">
      <c r="A34" s="160" t="s">
        <v>336</v>
      </c>
      <c r="B34" s="159" t="s">
        <v>337</v>
      </c>
      <c r="C34" s="237">
        <v>81</v>
      </c>
      <c r="D34" s="238">
        <v>1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118</v>
      </c>
      <c r="D36" s="375">
        <f>D31-D34+D35</f>
        <v>12560</v>
      </c>
      <c r="E36" s="183" t="s">
        <v>346</v>
      </c>
      <c r="F36" s="177" t="s">
        <v>347</v>
      </c>
      <c r="G36" s="188">
        <f>G35-G34+G31</f>
        <v>46</v>
      </c>
      <c r="H36" s="189">
        <f>H35-H34+H31</f>
        <v>12232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72</v>
      </c>
      <c r="H37" s="175">
        <f>IF((D36-H36)&gt;0,D36-H36,0)</f>
        <v>328</v>
      </c>
    </row>
    <row r="38" spans="1:8" ht="15.75">
      <c r="A38" s="155" t="s">
        <v>352</v>
      </c>
      <c r="B38" s="159" t="s">
        <v>353</v>
      </c>
      <c r="C38" s="366">
        <f>C39+C40+C41</f>
        <v>-4</v>
      </c>
      <c r="D38" s="367">
        <f>D39+D40+D41</f>
        <v>10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-4</v>
      </c>
      <c r="D40" s="238">
        <v>10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68</v>
      </c>
      <c r="H42" s="165">
        <f>IF(H37&gt;0,IF(D38+H37&lt;0,0,D38+H37),IF(D37-D38&lt;0,D38-D37,0))</f>
        <v>338</v>
      </c>
    </row>
    <row r="43" spans="1:8" ht="15.75">
      <c r="A43" s="154" t="s">
        <v>364</v>
      </c>
      <c r="B43" s="108" t="s">
        <v>365</v>
      </c>
      <c r="C43" s="237">
        <v>1</v>
      </c>
      <c r="D43" s="238">
        <v>1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69</v>
      </c>
      <c r="H44" s="189">
        <f>IF(D42=0,IF(H42-H43&gt;0,H42-H43+D43,0),IF(D42-D43&lt;0,D43-D42+H43,0))</f>
        <v>339</v>
      </c>
    </row>
    <row r="45" spans="1:8" ht="16.5" thickBot="1">
      <c r="A45" s="191" t="s">
        <v>371</v>
      </c>
      <c r="B45" s="192" t="s">
        <v>372</v>
      </c>
      <c r="C45" s="368">
        <f>C36+C38+C42</f>
        <v>114</v>
      </c>
      <c r="D45" s="369">
        <f>D36+D38+D42</f>
        <v>12570</v>
      </c>
      <c r="E45" s="191" t="s">
        <v>373</v>
      </c>
      <c r="F45" s="193" t="s">
        <v>374</v>
      </c>
      <c r="G45" s="368">
        <f>G42+G36</f>
        <v>114</v>
      </c>
      <c r="H45" s="369">
        <f>H42+H36</f>
        <v>12570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3" t="s">
        <v>641</v>
      </c>
      <c r="B47" s="443"/>
      <c r="C47" s="443"/>
      <c r="D47" s="443"/>
      <c r="E47" s="443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40">
        <f>pdeReportingDate</f>
        <v>44069</v>
      </c>
      <c r="C50" s="440"/>
      <c r="D50" s="440"/>
      <c r="E50" s="440"/>
      <c r="F50" s="440"/>
      <c r="G50" s="440"/>
      <c r="H50" s="440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41" t="str">
        <f>authorName</f>
        <v>Фисконсултинг ООД</v>
      </c>
      <c r="C52" s="441"/>
      <c r="D52" s="441"/>
      <c r="E52" s="441"/>
      <c r="F52" s="441"/>
      <c r="G52" s="441"/>
      <c r="H52" s="441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2"/>
      <c r="C54" s="442"/>
      <c r="D54" s="442"/>
      <c r="E54" s="442"/>
      <c r="F54" s="442"/>
      <c r="G54" s="442"/>
      <c r="H54" s="442"/>
    </row>
    <row r="55" spans="1:8" ht="15.75" customHeight="1">
      <c r="A55" s="431"/>
      <c r="B55" s="439" t="s">
        <v>663</v>
      </c>
      <c r="C55" s="439"/>
      <c r="D55" s="439"/>
      <c r="E55" s="439"/>
      <c r="F55" s="312"/>
      <c r="G55" s="37"/>
      <c r="H55" s="35"/>
    </row>
    <row r="56" spans="1:8" ht="15.75" customHeight="1">
      <c r="A56" s="431"/>
      <c r="B56" s="439" t="s">
        <v>642</v>
      </c>
      <c r="C56" s="439"/>
      <c r="D56" s="439"/>
      <c r="E56" s="439"/>
      <c r="F56" s="312"/>
      <c r="G56" s="37"/>
      <c r="H56" s="35"/>
    </row>
    <row r="57" spans="1:8" ht="15.75" customHeight="1">
      <c r="A57" s="431"/>
      <c r="B57" s="439" t="s">
        <v>642</v>
      </c>
      <c r="C57" s="439"/>
      <c r="D57" s="439"/>
      <c r="E57" s="439"/>
      <c r="F57" s="312"/>
      <c r="G57" s="37"/>
      <c r="H57" s="35"/>
    </row>
    <row r="58" spans="1:8" ht="15.75" customHeight="1">
      <c r="A58" s="431"/>
      <c r="B58" s="439" t="s">
        <v>642</v>
      </c>
      <c r="C58" s="439"/>
      <c r="D58" s="439"/>
      <c r="E58" s="439"/>
      <c r="F58" s="312"/>
      <c r="G58" s="37"/>
      <c r="H58" s="35"/>
    </row>
    <row r="59" spans="1:8" ht="15.75">
      <c r="A59" s="431"/>
      <c r="B59" s="439"/>
      <c r="C59" s="439"/>
      <c r="D59" s="439"/>
      <c r="E59" s="439"/>
      <c r="F59" s="312"/>
      <c r="G59" s="37"/>
      <c r="H59" s="35"/>
    </row>
    <row r="60" spans="1:8" ht="15.75">
      <c r="A60" s="431"/>
      <c r="B60" s="439"/>
      <c r="C60" s="439"/>
      <c r="D60" s="439"/>
      <c r="E60" s="439"/>
      <c r="F60" s="312"/>
      <c r="G60" s="37"/>
      <c r="H60" s="35"/>
    </row>
    <row r="61" spans="1:8" ht="15.75">
      <c r="A61" s="431"/>
      <c r="B61" s="439"/>
      <c r="C61" s="439"/>
      <c r="D61" s="439"/>
      <c r="E61" s="439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B55" sqref="B55:E5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30.06.2020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2948</v>
      </c>
      <c r="D11" s="118">
        <v>22875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-2325</v>
      </c>
      <c r="D12" s="118">
        <v>-15323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-53</v>
      </c>
      <c r="D14" s="118">
        <v>-1532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-10</v>
      </c>
      <c r="D15" s="118">
        <v>-190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</v>
      </c>
      <c r="D16" s="118">
        <v>-19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>
        <v>-891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-482</v>
      </c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74</v>
      </c>
      <c r="D21" s="397">
        <f>SUM(D11:D19)</f>
        <v>4920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-34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90</v>
      </c>
      <c r="D24" s="118">
        <v>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</v>
      </c>
      <c r="D25" s="118">
        <v>-300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>
        <v>-12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150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89</v>
      </c>
      <c r="D33" s="397">
        <f>SUM(D23:D32)</f>
        <v>-186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>
        <v>12760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-15</v>
      </c>
      <c r="D38" s="118">
        <v>-15522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>
        <v>-164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</v>
      </c>
      <c r="D40" s="118">
        <v>-50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-13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-19</v>
      </c>
      <c r="D43" s="399">
        <f>SUM(D35:D42)</f>
        <v>-2989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144</v>
      </c>
      <c r="D44" s="228">
        <f>D43+D33+D21</f>
        <v>1745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403</v>
      </c>
      <c r="D45" s="230">
        <v>674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547</v>
      </c>
      <c r="D46" s="232">
        <f>D45+D44</f>
        <v>2419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547</v>
      </c>
      <c r="D47" s="219">
        <v>2419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4" t="s">
        <v>637</v>
      </c>
      <c r="B51" s="444"/>
      <c r="C51" s="444"/>
      <c r="D51" s="444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40">
        <f>pdeReportingDate</f>
        <v>44069</v>
      </c>
      <c r="C54" s="440"/>
      <c r="D54" s="440"/>
      <c r="E54" s="440"/>
      <c r="F54" s="432"/>
      <c r="G54" s="432"/>
      <c r="H54" s="432"/>
      <c r="M54" s="74"/>
    </row>
    <row r="55" spans="1:13" s="35" customFormat="1" ht="15.75">
      <c r="A55" s="429"/>
      <c r="B55" s="440"/>
      <c r="C55" s="440"/>
      <c r="D55" s="440"/>
      <c r="E55" s="440"/>
      <c r="F55" s="42"/>
      <c r="G55" s="42"/>
      <c r="H55" s="42"/>
      <c r="M55" s="74"/>
    </row>
    <row r="56" spans="1:8" s="35" customFormat="1" ht="15.75">
      <c r="A56" s="430" t="s">
        <v>8</v>
      </c>
      <c r="B56" s="441" t="str">
        <f>authorName</f>
        <v>Фисконсултинг ООД</v>
      </c>
      <c r="C56" s="441"/>
      <c r="D56" s="441"/>
      <c r="E56" s="441"/>
      <c r="F56" s="57"/>
      <c r="G56" s="57"/>
      <c r="H56" s="57"/>
    </row>
    <row r="57" spans="1:8" s="35" customFormat="1" ht="15.75">
      <c r="A57" s="430"/>
      <c r="B57" s="441"/>
      <c r="C57" s="441"/>
      <c r="D57" s="441"/>
      <c r="E57" s="441"/>
      <c r="F57" s="57"/>
      <c r="G57" s="57"/>
      <c r="H57" s="57"/>
    </row>
    <row r="58" spans="1:8" s="35" customFormat="1" ht="15.75">
      <c r="A58" s="430" t="s">
        <v>586</v>
      </c>
      <c r="B58" s="441"/>
      <c r="C58" s="441"/>
      <c r="D58" s="441"/>
      <c r="E58" s="441"/>
      <c r="F58" s="57"/>
      <c r="G58" s="57"/>
      <c r="H58" s="57"/>
    </row>
    <row r="59" spans="1:8" s="113" customFormat="1" ht="15.75" customHeight="1">
      <c r="A59" s="431"/>
      <c r="B59" s="439" t="s">
        <v>663</v>
      </c>
      <c r="C59" s="439"/>
      <c r="D59" s="439"/>
      <c r="E59" s="439"/>
      <c r="F59" s="312"/>
      <c r="G59" s="37"/>
      <c r="H59" s="35"/>
    </row>
    <row r="60" spans="1:8" ht="15.75">
      <c r="A60" s="431"/>
      <c r="B60" s="439" t="s">
        <v>642</v>
      </c>
      <c r="C60" s="439"/>
      <c r="D60" s="439"/>
      <c r="E60" s="439"/>
      <c r="F60" s="312"/>
      <c r="G60" s="37"/>
      <c r="H60" s="35"/>
    </row>
    <row r="61" spans="1:8" ht="15.75">
      <c r="A61" s="431"/>
      <c r="B61" s="439" t="s">
        <v>642</v>
      </c>
      <c r="C61" s="439"/>
      <c r="D61" s="439"/>
      <c r="E61" s="439"/>
      <c r="F61" s="312"/>
      <c r="G61" s="37"/>
      <c r="H61" s="35"/>
    </row>
    <row r="62" spans="1:8" ht="15.75">
      <c r="A62" s="431"/>
      <c r="B62" s="439" t="s">
        <v>642</v>
      </c>
      <c r="C62" s="439"/>
      <c r="D62" s="439"/>
      <c r="E62" s="439"/>
      <c r="F62" s="312"/>
      <c r="G62" s="37"/>
      <c r="H62" s="35"/>
    </row>
    <row r="63" spans="1:8" ht="15.75">
      <c r="A63" s="431"/>
      <c r="B63" s="439"/>
      <c r="C63" s="439"/>
      <c r="D63" s="439"/>
      <c r="E63" s="439"/>
      <c r="F63" s="312"/>
      <c r="G63" s="37"/>
      <c r="H63" s="35"/>
    </row>
    <row r="64" spans="1:8" ht="15.75">
      <c r="A64" s="431"/>
      <c r="B64" s="439"/>
      <c r="C64" s="439"/>
      <c r="D64" s="439"/>
      <c r="E64" s="439"/>
      <c r="F64" s="312"/>
      <c r="G64" s="37"/>
      <c r="H64" s="35"/>
    </row>
    <row r="65" spans="1:8" ht="15.75">
      <c r="A65" s="431"/>
      <c r="B65" s="439"/>
      <c r="C65" s="439"/>
      <c r="D65" s="439"/>
      <c r="E65" s="439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C11:C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5" sqref="K1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30.06.2020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9" t="s">
        <v>453</v>
      </c>
      <c r="B8" s="452" t="s">
        <v>454</v>
      </c>
      <c r="C8" s="445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5" t="s">
        <v>460</v>
      </c>
      <c r="L8" s="445" t="s">
        <v>461</v>
      </c>
      <c r="M8" s="269"/>
      <c r="N8" s="270"/>
    </row>
    <row r="9" spans="1:14" s="271" customFormat="1" ht="31.5">
      <c r="A9" s="450"/>
      <c r="B9" s="453"/>
      <c r="C9" s="446"/>
      <c r="D9" s="448" t="s">
        <v>523</v>
      </c>
      <c r="E9" s="448" t="s">
        <v>456</v>
      </c>
      <c r="F9" s="273" t="s">
        <v>457</v>
      </c>
      <c r="G9" s="273"/>
      <c r="H9" s="273"/>
      <c r="I9" s="455" t="s">
        <v>458</v>
      </c>
      <c r="J9" s="455" t="s">
        <v>459</v>
      </c>
      <c r="K9" s="446"/>
      <c r="L9" s="446"/>
      <c r="M9" s="274" t="s">
        <v>522</v>
      </c>
      <c r="N9" s="270"/>
    </row>
    <row r="10" spans="1:14" s="271" customFormat="1" ht="31.5">
      <c r="A10" s="451"/>
      <c r="B10" s="454"/>
      <c r="C10" s="447"/>
      <c r="D10" s="448"/>
      <c r="E10" s="448"/>
      <c r="F10" s="272" t="s">
        <v>462</v>
      </c>
      <c r="G10" s="272" t="s">
        <v>463</v>
      </c>
      <c r="H10" s="272" t="s">
        <v>464</v>
      </c>
      <c r="I10" s="447"/>
      <c r="J10" s="447"/>
      <c r="K10" s="447"/>
      <c r="L10" s="447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-56402</v>
      </c>
      <c r="J13" s="322">
        <f>'1-Баланс'!H30+'1-Баланс'!H33</f>
        <v>-3574</v>
      </c>
      <c r="K13" s="323"/>
      <c r="L13" s="322">
        <f>SUM(C13:K13)</f>
        <v>3711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-9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>
        <v>-9</v>
      </c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-56402</v>
      </c>
      <c r="J17" s="391">
        <f t="shared" si="2"/>
        <v>-3574</v>
      </c>
      <c r="K17" s="391">
        <f t="shared" si="2"/>
        <v>0</v>
      </c>
      <c r="L17" s="322">
        <f t="shared" si="1"/>
        <v>3711</v>
      </c>
      <c r="M17" s="392">
        <f t="shared" si="2"/>
        <v>-9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-69</v>
      </c>
      <c r="K18" s="323"/>
      <c r="L18" s="322">
        <f t="shared" si="1"/>
        <v>-69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9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>
        <v>-9</v>
      </c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-56402</v>
      </c>
      <c r="J31" s="391">
        <f t="shared" si="6"/>
        <v>-3643</v>
      </c>
      <c r="K31" s="391">
        <f t="shared" si="6"/>
        <v>0</v>
      </c>
      <c r="L31" s="322">
        <f t="shared" si="1"/>
        <v>3642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-56402</v>
      </c>
      <c r="J34" s="325">
        <f t="shared" si="7"/>
        <v>-3643</v>
      </c>
      <c r="K34" s="325">
        <f t="shared" si="7"/>
        <v>0</v>
      </c>
      <c r="L34" s="389">
        <f t="shared" si="1"/>
        <v>3642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40">
        <f>pdeReportingDate</f>
        <v>44069</v>
      </c>
      <c r="C38" s="440"/>
      <c r="D38" s="440"/>
      <c r="E38" s="440"/>
      <c r="F38" s="440"/>
      <c r="G38" s="440"/>
      <c r="H38" s="440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41" t="str">
        <f>authorName</f>
        <v>Фисконсултинг ООД</v>
      </c>
      <c r="C40" s="441"/>
      <c r="D40" s="441"/>
      <c r="E40" s="441"/>
      <c r="F40" s="441"/>
      <c r="G40" s="441"/>
      <c r="H40" s="441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2"/>
      <c r="C42" s="442"/>
      <c r="D42" s="442"/>
      <c r="E42" s="442"/>
      <c r="F42" s="442"/>
      <c r="G42" s="442"/>
      <c r="H42" s="442"/>
      <c r="M42" s="91"/>
    </row>
    <row r="43" spans="1:13" ht="15.75" customHeight="1">
      <c r="A43" s="431"/>
      <c r="B43" s="439" t="s">
        <v>663</v>
      </c>
      <c r="C43" s="439"/>
      <c r="D43" s="439"/>
      <c r="E43" s="439"/>
      <c r="F43" s="312"/>
      <c r="G43" s="37"/>
      <c r="H43" s="35"/>
      <c r="M43" s="91"/>
    </row>
    <row r="44" spans="1:13" ht="15.75">
      <c r="A44" s="431"/>
      <c r="B44" s="439" t="s">
        <v>642</v>
      </c>
      <c r="C44" s="439"/>
      <c r="D44" s="439"/>
      <c r="E44" s="439"/>
      <c r="F44" s="312"/>
      <c r="G44" s="37"/>
      <c r="H44" s="35"/>
      <c r="M44" s="91"/>
    </row>
    <row r="45" spans="1:13" ht="15.75">
      <c r="A45" s="431"/>
      <c r="B45" s="439" t="s">
        <v>642</v>
      </c>
      <c r="C45" s="439"/>
      <c r="D45" s="439"/>
      <c r="E45" s="439"/>
      <c r="F45" s="312"/>
      <c r="G45" s="37"/>
      <c r="H45" s="35"/>
      <c r="M45" s="91"/>
    </row>
    <row r="46" spans="1:13" ht="15.75">
      <c r="A46" s="431"/>
      <c r="B46" s="439" t="s">
        <v>642</v>
      </c>
      <c r="C46" s="439"/>
      <c r="D46" s="439"/>
      <c r="E46" s="439"/>
      <c r="F46" s="312"/>
      <c r="G46" s="37"/>
      <c r="H46" s="35"/>
      <c r="M46" s="91"/>
    </row>
    <row r="47" spans="1:13" ht="15.75">
      <c r="A47" s="431"/>
      <c r="B47" s="439"/>
      <c r="C47" s="439"/>
      <c r="D47" s="439"/>
      <c r="E47" s="439"/>
      <c r="F47" s="312"/>
      <c r="G47" s="37"/>
      <c r="H47" s="35"/>
      <c r="M47" s="91"/>
    </row>
    <row r="48" spans="1:13" ht="15.75">
      <c r="A48" s="431"/>
      <c r="B48" s="439"/>
      <c r="C48" s="439"/>
      <c r="D48" s="439"/>
      <c r="E48" s="439"/>
      <c r="F48" s="312"/>
      <c r="G48" s="37"/>
      <c r="H48" s="35"/>
      <c r="M48" s="91"/>
    </row>
    <row r="49" spans="1:13" ht="15.75">
      <c r="A49" s="431"/>
      <c r="B49" s="439"/>
      <c r="C49" s="439"/>
      <c r="D49" s="439"/>
      <c r="E49" s="439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01,01,2020 до 30.06.2020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8699</v>
      </c>
      <c r="D6" s="413">
        <f aca="true" t="shared" si="0" ref="D6:D15">C6-E6</f>
        <v>0</v>
      </c>
      <c r="E6" s="412">
        <f>'1-Баланс'!G95</f>
        <v>8699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3642</v>
      </c>
      <c r="D7" s="413">
        <f t="shared" si="0"/>
        <v>-48810</v>
      </c>
      <c r="E7" s="412">
        <f>'1-Баланс'!G18</f>
        <v>52452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-69</v>
      </c>
      <c r="D8" s="413">
        <f t="shared" si="0"/>
        <v>0</v>
      </c>
      <c r="E8" s="412">
        <f>ABS('2-Отчет за доходите'!C44)-ABS('2-Отчет за доходите'!G44)</f>
        <v>-69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403</v>
      </c>
      <c r="D9" s="413">
        <f t="shared" si="0"/>
        <v>0</v>
      </c>
      <c r="E9" s="412">
        <f>'3-Отчет за паричния поток'!C45</f>
        <v>403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547</v>
      </c>
      <c r="D10" s="413">
        <f t="shared" si="0"/>
        <v>0</v>
      </c>
      <c r="E10" s="412">
        <f>'3-Отчет за паричния поток'!C46</f>
        <v>547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3642</v>
      </c>
      <c r="D11" s="413">
        <f t="shared" si="0"/>
        <v>0</v>
      </c>
      <c r="E11" s="412">
        <f>'4-Отчет за собствения капитал'!L34</f>
        <v>3642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-6.9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-0.018945634266886325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-0.01364445323314218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-0.007931946200712726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0.3898305084745763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1.7176191417836661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1.3462527190033617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0.9155625865137433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0.10816689736998221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0.005296610169491525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0.0011495574203931487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1.388522789676002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0.5813311874928153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0.001098297638660077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0.08695652173913043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1264.25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>
        <f aca="true" t="shared" si="2" ref="C3:C34">endDate</f>
        <v>44012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>
        <f t="shared" si="2"/>
        <v>44012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>
        <f t="shared" si="2"/>
        <v>44012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>
        <f t="shared" si="2"/>
        <v>44012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>
        <f t="shared" si="2"/>
        <v>44012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>
        <f t="shared" si="2"/>
        <v>44012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>
        <f t="shared" si="2"/>
        <v>44012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>
        <f t="shared" si="2"/>
        <v>44012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>
        <f t="shared" si="2"/>
        <v>44012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>
        <f t="shared" si="2"/>
        <v>44012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>
        <f t="shared" si="2"/>
        <v>44012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>
        <f t="shared" si="2"/>
        <v>44012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>
        <f t="shared" si="2"/>
        <v>44012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>
        <f t="shared" si="2"/>
        <v>44012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>
        <f t="shared" si="2"/>
        <v>44012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>
        <f t="shared" si="2"/>
        <v>44012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>
        <f t="shared" si="2"/>
        <v>44012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>
        <f t="shared" si="2"/>
        <v>44012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>
        <f t="shared" si="2"/>
        <v>44012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>
        <f t="shared" si="2"/>
        <v>44012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>
        <f t="shared" si="2"/>
        <v>44012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>
        <f t="shared" si="2"/>
        <v>44012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>
        <f t="shared" si="2"/>
        <v>44012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>
        <f t="shared" si="2"/>
        <v>44012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>
        <f t="shared" si="2"/>
        <v>44012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>
        <f t="shared" si="2"/>
        <v>44012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>
        <f t="shared" si="2"/>
        <v>44012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>
        <f t="shared" si="2"/>
        <v>44012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>
        <f t="shared" si="2"/>
        <v>44012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>
        <f t="shared" si="2"/>
        <v>44012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>
        <f t="shared" si="2"/>
        <v>44012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>
        <f t="shared" si="2"/>
        <v>44012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44012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>
        <f t="shared" si="5"/>
        <v>44012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>
        <f t="shared" si="5"/>
        <v>44012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>
        <f t="shared" si="5"/>
        <v>44012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>
        <f t="shared" si="5"/>
        <v>44012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>
        <f t="shared" si="5"/>
        <v>44012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>
        <f t="shared" si="5"/>
        <v>44012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>
        <f t="shared" si="5"/>
        <v>44012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1878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>
        <f t="shared" si="5"/>
        <v>44012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>
        <f t="shared" si="5"/>
        <v>44012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>
        <f t="shared" si="5"/>
        <v>44012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>
        <f t="shared" si="5"/>
        <v>44012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>
        <f t="shared" si="5"/>
        <v>44012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>
        <f t="shared" si="5"/>
        <v>44012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1878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>
        <f t="shared" si="5"/>
        <v>44012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>
        <f t="shared" si="5"/>
        <v>44012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909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>
        <f t="shared" si="5"/>
        <v>44012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1130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>
        <f t="shared" si="5"/>
        <v>44012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>
        <f t="shared" si="5"/>
        <v>44012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>
        <f t="shared" si="5"/>
        <v>44012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>
        <f t="shared" si="5"/>
        <v>44012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>
        <f t="shared" si="5"/>
        <v>44012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139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>
        <f t="shared" si="5"/>
        <v>44012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2178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>
        <f t="shared" si="5"/>
        <v>44012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>
        <f t="shared" si="5"/>
        <v>44012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>
        <f t="shared" si="5"/>
        <v>44012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>
        <f t="shared" si="5"/>
        <v>44012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>
        <f t="shared" si="5"/>
        <v>44012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>
        <f t="shared" si="5"/>
        <v>44012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4083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>
        <f t="shared" si="5"/>
        <v>44012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4083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>
        <f t="shared" si="5"/>
        <v>44012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97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>
        <f t="shared" si="5"/>
        <v>44012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44012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>
        <f t="shared" si="8"/>
        <v>44012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450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>
        <f t="shared" si="8"/>
        <v>44012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547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>
        <f t="shared" si="8"/>
        <v>44012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>
        <f t="shared" si="8"/>
        <v>44012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8686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>
        <f t="shared" si="8"/>
        <v>44012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8699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>
        <f t="shared" si="8"/>
        <v>44012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>
        <f t="shared" si="8"/>
        <v>44012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>
        <f t="shared" si="8"/>
        <v>44012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>
        <f t="shared" si="8"/>
        <v>44012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>
        <f t="shared" si="8"/>
        <v>44012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>
        <f t="shared" si="8"/>
        <v>44012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>
        <f t="shared" si="8"/>
        <v>44012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>
        <f t="shared" si="8"/>
        <v>44012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>
        <f t="shared" si="8"/>
        <v>44012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>
        <f t="shared" si="8"/>
        <v>44012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>
        <f t="shared" si="8"/>
        <v>44012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>
        <f t="shared" si="8"/>
        <v>44012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>
        <f t="shared" si="8"/>
        <v>44012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>
        <f t="shared" si="8"/>
        <v>44012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>
        <f t="shared" si="8"/>
        <v>44012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-59976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>
        <f t="shared" si="8"/>
        <v>44012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-59976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>
        <f t="shared" si="8"/>
        <v>44012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>
        <f t="shared" si="8"/>
        <v>44012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>
        <f t="shared" si="8"/>
        <v>44012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>
        <f t="shared" si="8"/>
        <v>44012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-69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>
        <f t="shared" si="8"/>
        <v>44012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-60045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>
        <f t="shared" si="8"/>
        <v>44012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3642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>
        <f t="shared" si="8"/>
        <v>44012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>
        <f t="shared" si="8"/>
        <v>44012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>
        <f t="shared" si="8"/>
        <v>44012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>
        <f t="shared" si="8"/>
        <v>44012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44012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>
        <f t="shared" si="11"/>
        <v>44012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>
        <f t="shared" si="11"/>
        <v>44012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>
        <f t="shared" si="11"/>
        <v>44012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>
        <f t="shared" si="11"/>
        <v>44012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>
        <f t="shared" si="11"/>
        <v>44012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>
        <f t="shared" si="11"/>
        <v>44012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>
        <f t="shared" si="11"/>
        <v>44012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>
        <f t="shared" si="11"/>
        <v>44012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>
        <f t="shared" si="11"/>
        <v>44012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>
        <f t="shared" si="11"/>
        <v>44012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>
        <f t="shared" si="11"/>
        <v>44012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4469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>
        <f t="shared" si="11"/>
        <v>44012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>
        <f t="shared" si="11"/>
        <v>44012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>
        <f t="shared" si="11"/>
        <v>44012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749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>
        <f t="shared" si="11"/>
        <v>44012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3504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>
        <f t="shared" si="11"/>
        <v>44012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88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>
        <f t="shared" si="11"/>
        <v>44012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22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>
        <f t="shared" si="11"/>
        <v>44012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96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>
        <f t="shared" si="11"/>
        <v>44012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>
        <f t="shared" si="11"/>
        <v>44012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78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>
        <f t="shared" si="11"/>
        <v>44012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4554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>
        <f t="shared" si="11"/>
        <v>44012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503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>
        <f t="shared" si="11"/>
        <v>44012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>
        <f t="shared" si="11"/>
        <v>44012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>
        <f t="shared" si="11"/>
        <v>44012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5057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>
        <f t="shared" si="11"/>
        <v>44012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8699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44012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916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>
        <f t="shared" si="14"/>
        <v>44012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427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>
        <f t="shared" si="14"/>
        <v>44012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>
        <f t="shared" si="14"/>
        <v>44012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57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>
        <f t="shared" si="14"/>
        <v>44012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>
        <f t="shared" si="14"/>
        <v>44012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>
        <f t="shared" si="14"/>
        <v>44012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-1210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>
        <f t="shared" si="14"/>
        <v>44012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>
        <f t="shared" si="14"/>
        <v>44012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>
        <f t="shared" si="14"/>
        <v>44012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>
        <f t="shared" si="14"/>
        <v>44012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195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>
        <f t="shared" si="14"/>
        <v>44012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>
        <f t="shared" si="14"/>
        <v>44012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>
        <f t="shared" si="14"/>
        <v>44012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>
        <f t="shared" si="14"/>
        <v>44012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>
        <f t="shared" si="14"/>
        <v>44012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>
        <f t="shared" si="14"/>
        <v>44012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199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>
        <f t="shared" si="14"/>
        <v>44012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>
        <f t="shared" si="14"/>
        <v>44012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81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>
        <f t="shared" si="14"/>
        <v>44012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>
        <f t="shared" si="14"/>
        <v>44012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118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>
        <f t="shared" si="14"/>
        <v>44012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>
        <f t="shared" si="14"/>
        <v>44012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-4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>
        <f t="shared" si="14"/>
        <v>44012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>
        <f t="shared" si="14"/>
        <v>44012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-4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>
        <f t="shared" si="14"/>
        <v>44012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>
        <f t="shared" si="14"/>
        <v>44012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>
        <f t="shared" si="14"/>
        <v>44012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>
        <f t="shared" si="14"/>
        <v>44012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>
        <f t="shared" si="14"/>
        <v>44012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114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>
        <f t="shared" si="14"/>
        <v>44012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>
        <f t="shared" si="14"/>
        <v>44012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44012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>
        <f t="shared" si="17"/>
        <v>44012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>
        <f t="shared" si="17"/>
        <v>44012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>
        <f t="shared" si="17"/>
        <v>44012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>
        <f t="shared" si="17"/>
        <v>44012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>
        <f t="shared" si="17"/>
        <v>44012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36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>
        <f t="shared" si="17"/>
        <v>44012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>
        <f t="shared" si="17"/>
        <v>44012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>
        <f t="shared" si="17"/>
        <v>44012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>
        <f t="shared" si="17"/>
        <v>44012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>
        <f t="shared" si="17"/>
        <v>44012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36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>
        <f t="shared" si="17"/>
        <v>44012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46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>
        <f t="shared" si="17"/>
        <v>44012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153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>
        <f t="shared" si="17"/>
        <v>44012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>
        <f t="shared" si="17"/>
        <v>44012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>
        <f t="shared" si="17"/>
        <v>44012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46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>
        <f t="shared" si="17"/>
        <v>44012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72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>
        <f t="shared" si="17"/>
        <v>44012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68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>
        <f t="shared" si="17"/>
        <v>44012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>
        <f t="shared" si="17"/>
        <v>44012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69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>
        <f t="shared" si="17"/>
        <v>44012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44012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2948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>
        <f t="shared" si="20"/>
        <v>44012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-2325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>
        <f t="shared" si="20"/>
        <v>44012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>
        <f t="shared" si="20"/>
        <v>44012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-53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>
        <f t="shared" si="20"/>
        <v>44012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-10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>
        <f t="shared" si="20"/>
        <v>44012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>
        <f t="shared" si="20"/>
        <v>44012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>
        <f t="shared" si="20"/>
        <v>44012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>
        <f t="shared" si="20"/>
        <v>44012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>
        <f t="shared" si="20"/>
        <v>44012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-482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>
        <f t="shared" si="20"/>
        <v>44012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74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>
        <f t="shared" si="20"/>
        <v>44012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>
        <f t="shared" si="20"/>
        <v>44012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90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>
        <f t="shared" si="20"/>
        <v>44012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>
        <f t="shared" si="20"/>
        <v>44012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>
        <f t="shared" si="20"/>
        <v>44012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>
        <f t="shared" si="20"/>
        <v>44012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>
        <f t="shared" si="20"/>
        <v>44012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>
        <f t="shared" si="20"/>
        <v>44012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>
        <f t="shared" si="20"/>
        <v>44012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>
        <f t="shared" si="20"/>
        <v>44012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>
        <f t="shared" si="20"/>
        <v>44012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89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>
        <f t="shared" si="20"/>
        <v>44012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>
        <f t="shared" si="20"/>
        <v>44012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>
        <f t="shared" si="20"/>
        <v>44012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>
        <f t="shared" si="20"/>
        <v>44012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-15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>
        <f t="shared" si="20"/>
        <v>44012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>
        <f t="shared" si="20"/>
        <v>44012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>
        <f t="shared" si="20"/>
        <v>44012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>
        <f t="shared" si="20"/>
        <v>44012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>
        <f t="shared" si="20"/>
        <v>44012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-19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>
        <f t="shared" si="20"/>
        <v>44012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144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>
        <f t="shared" si="20"/>
        <v>44012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403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>
        <f t="shared" si="20"/>
        <v>44012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547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>
        <f t="shared" si="20"/>
        <v>44012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547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>
        <f t="shared" si="20"/>
        <v>44012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44012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>
        <f t="shared" si="23"/>
        <v>44012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>
        <f t="shared" si="23"/>
        <v>44012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>
        <f t="shared" si="23"/>
        <v>44012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>
        <f t="shared" si="23"/>
        <v>44012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>
        <f t="shared" si="23"/>
        <v>44012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>
        <f t="shared" si="23"/>
        <v>44012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>
        <f t="shared" si="23"/>
        <v>44012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>
        <f t="shared" si="23"/>
        <v>44012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>
        <f t="shared" si="23"/>
        <v>44012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>
        <f t="shared" si="23"/>
        <v>44012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>
        <f t="shared" si="23"/>
        <v>44012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>
        <f t="shared" si="23"/>
        <v>44012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>
        <f t="shared" si="23"/>
        <v>44012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>
        <f t="shared" si="23"/>
        <v>44012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>
        <f t="shared" si="23"/>
        <v>44012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>
        <f t="shared" si="23"/>
        <v>44012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>
        <f t="shared" si="23"/>
        <v>44012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>
        <f t="shared" si="23"/>
        <v>44012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>
        <f t="shared" si="23"/>
        <v>44012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>
        <f t="shared" si="23"/>
        <v>44012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>
        <f t="shared" si="23"/>
        <v>44012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>
        <f t="shared" si="23"/>
        <v>44012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>
        <f t="shared" si="23"/>
        <v>44012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>
        <f t="shared" si="23"/>
        <v>44012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>
        <f t="shared" si="23"/>
        <v>44012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>
        <f t="shared" si="23"/>
        <v>44012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>
        <f t="shared" si="23"/>
        <v>44012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>
        <f t="shared" si="23"/>
        <v>44012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>
        <f t="shared" si="23"/>
        <v>44012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>
        <f t="shared" si="23"/>
        <v>44012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>
        <f t="shared" si="23"/>
        <v>44012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>
        <f t="shared" si="23"/>
        <v>44012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>
        <f t="shared" si="23"/>
        <v>44012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>
        <f t="shared" si="23"/>
        <v>44012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>
        <f t="shared" si="23"/>
        <v>44012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>
        <f t="shared" si="23"/>
        <v>44012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>
        <f t="shared" si="23"/>
        <v>44012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>
        <f t="shared" si="23"/>
        <v>44012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>
        <f t="shared" si="23"/>
        <v>44012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>
        <f t="shared" si="23"/>
        <v>44012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>
        <f t="shared" si="23"/>
        <v>44012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>
        <f t="shared" si="23"/>
        <v>44012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>
        <f t="shared" si="23"/>
        <v>44012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>
        <f t="shared" si="23"/>
        <v>44012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>
        <f t="shared" si="23"/>
        <v>44012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>
        <f t="shared" si="23"/>
        <v>44012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>
        <f t="shared" si="23"/>
        <v>44012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>
        <f t="shared" si="23"/>
        <v>44012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>
        <f t="shared" si="23"/>
        <v>44012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>
        <f t="shared" si="23"/>
        <v>44012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>
        <f t="shared" si="23"/>
        <v>44012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>
        <f t="shared" si="23"/>
        <v>44012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>
        <f t="shared" si="23"/>
        <v>44012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>
        <f t="shared" si="23"/>
        <v>44012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>
        <f t="shared" si="23"/>
        <v>44012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>
        <f t="shared" si="23"/>
        <v>44012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>
        <f t="shared" si="23"/>
        <v>44012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>
        <f t="shared" si="23"/>
        <v>44012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>
        <f t="shared" si="23"/>
        <v>44012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>
        <f t="shared" si="23"/>
        <v>44012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>
        <f t="shared" si="23"/>
        <v>44012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>
        <f t="shared" si="23"/>
        <v>44012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>
        <f t="shared" si="23"/>
        <v>44012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44012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>
        <f t="shared" si="26"/>
        <v>44012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>
        <f t="shared" si="26"/>
        <v>44012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>
        <f t="shared" si="26"/>
        <v>44012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>
        <f t="shared" si="26"/>
        <v>44012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>
        <f t="shared" si="26"/>
        <v>44012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>
        <f t="shared" si="26"/>
        <v>44012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>
        <f t="shared" si="26"/>
        <v>44012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>
        <f t="shared" si="26"/>
        <v>44012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>
        <f t="shared" si="26"/>
        <v>44012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>
        <f t="shared" si="26"/>
        <v>44012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>
        <f t="shared" si="26"/>
        <v>44012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>
        <f t="shared" si="26"/>
        <v>44012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>
        <f t="shared" si="26"/>
        <v>44012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>
        <f t="shared" si="26"/>
        <v>44012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>
        <f t="shared" si="26"/>
        <v>44012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>
        <f t="shared" si="26"/>
        <v>44012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>
        <f t="shared" si="26"/>
        <v>44012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>
        <f t="shared" si="26"/>
        <v>44012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>
        <f t="shared" si="26"/>
        <v>44012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>
        <f t="shared" si="26"/>
        <v>44012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>
        <f t="shared" si="26"/>
        <v>44012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>
        <f t="shared" si="26"/>
        <v>44012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>
        <f t="shared" si="26"/>
        <v>44012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>
        <f t="shared" si="26"/>
        <v>44012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>
        <f t="shared" si="26"/>
        <v>44012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>
        <f t="shared" si="26"/>
        <v>44012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>
        <f t="shared" si="26"/>
        <v>44012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>
        <f t="shared" si="26"/>
        <v>44012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>
        <f t="shared" si="26"/>
        <v>44012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>
        <f t="shared" si="26"/>
        <v>44012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>
        <f t="shared" si="26"/>
        <v>44012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>
        <f t="shared" si="26"/>
        <v>44012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>
        <f t="shared" si="26"/>
        <v>44012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>
        <f t="shared" si="26"/>
        <v>44012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>
        <f t="shared" si="26"/>
        <v>44012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>
        <f t="shared" si="26"/>
        <v>44012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>
        <f t="shared" si="26"/>
        <v>44012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>
        <f t="shared" si="26"/>
        <v>44012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>
        <f t="shared" si="26"/>
        <v>44012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>
        <f t="shared" si="26"/>
        <v>44012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>
        <f t="shared" si="26"/>
        <v>44012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>
        <f t="shared" si="26"/>
        <v>44012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>
        <f t="shared" si="26"/>
        <v>44012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>
        <f t="shared" si="26"/>
        <v>44012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>
        <f t="shared" si="26"/>
        <v>44012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>
        <f t="shared" si="26"/>
        <v>44012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>
        <f t="shared" si="26"/>
        <v>44012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>
        <f t="shared" si="26"/>
        <v>44012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>
        <f t="shared" si="26"/>
        <v>44012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>
        <f t="shared" si="26"/>
        <v>44012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>
        <f t="shared" si="26"/>
        <v>44012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>
        <f t="shared" si="26"/>
        <v>44012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>
        <f t="shared" si="26"/>
        <v>44012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>
        <f t="shared" si="26"/>
        <v>44012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>
        <f t="shared" si="26"/>
        <v>44012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>
        <f t="shared" si="26"/>
        <v>44012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>
        <f t="shared" si="26"/>
        <v>44012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>
        <f t="shared" si="26"/>
        <v>44012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>
        <f t="shared" si="26"/>
        <v>44012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>
        <f t="shared" si="26"/>
        <v>44012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>
        <f t="shared" si="26"/>
        <v>44012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>
        <f t="shared" si="26"/>
        <v>44012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>
        <f t="shared" si="26"/>
        <v>44012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44012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>
        <f t="shared" si="29"/>
        <v>44012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>
        <f t="shared" si="29"/>
        <v>44012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>
        <f t="shared" si="29"/>
        <v>44012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>
        <f t="shared" si="29"/>
        <v>44012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-56402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>
        <f t="shared" si="29"/>
        <v>44012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>
        <f t="shared" si="29"/>
        <v>44012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>
        <f t="shared" si="29"/>
        <v>44012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>
        <f t="shared" si="29"/>
        <v>44012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-56402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>
        <f t="shared" si="29"/>
        <v>44012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>
        <f t="shared" si="29"/>
        <v>44012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>
        <f t="shared" si="29"/>
        <v>44012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>
        <f t="shared" si="29"/>
        <v>44012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>
        <f t="shared" si="29"/>
        <v>44012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>
        <f t="shared" si="29"/>
        <v>44012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>
        <f t="shared" si="29"/>
        <v>44012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>
        <f t="shared" si="29"/>
        <v>44012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>
        <f t="shared" si="29"/>
        <v>44012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>
        <f t="shared" si="29"/>
        <v>44012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>
        <f t="shared" si="29"/>
        <v>44012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>
        <f t="shared" si="29"/>
        <v>44012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>
        <f t="shared" si="29"/>
        <v>44012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>
        <f t="shared" si="29"/>
        <v>44012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-56402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>
        <f t="shared" si="29"/>
        <v>44012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>
        <f t="shared" si="29"/>
        <v>44012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>
        <f t="shared" si="29"/>
        <v>44012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-56402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>
        <f t="shared" si="29"/>
        <v>44012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-3574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>
        <f t="shared" si="29"/>
        <v>44012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>
        <f t="shared" si="29"/>
        <v>44012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>
        <f t="shared" si="29"/>
        <v>44012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>
        <f t="shared" si="29"/>
        <v>44012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-3574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>
        <f t="shared" si="29"/>
        <v>44012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-69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>
        <f t="shared" si="29"/>
        <v>44012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>
        <f t="shared" si="29"/>
        <v>44012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>
        <f t="shared" si="29"/>
        <v>44012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>
        <f t="shared" si="29"/>
        <v>44012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>
        <f t="shared" si="29"/>
        <v>44012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>
        <f t="shared" si="29"/>
        <v>44012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>
        <f t="shared" si="29"/>
        <v>44012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>
        <f t="shared" si="29"/>
        <v>44012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>
        <f t="shared" si="29"/>
        <v>44012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>
        <f t="shared" si="29"/>
        <v>44012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>
        <f t="shared" si="29"/>
        <v>44012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>
        <f t="shared" si="29"/>
        <v>44012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>
        <f t="shared" si="29"/>
        <v>44012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-3643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>
        <f t="shared" si="29"/>
        <v>44012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>
        <f t="shared" si="29"/>
        <v>44012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>
        <f t="shared" si="29"/>
        <v>44012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-3643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>
        <f t="shared" si="29"/>
        <v>44012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>
        <f t="shared" si="29"/>
        <v>44012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>
        <f t="shared" si="29"/>
        <v>44012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>
        <f t="shared" si="29"/>
        <v>44012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>
        <f t="shared" si="29"/>
        <v>44012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>
        <f t="shared" si="29"/>
        <v>44012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>
        <f t="shared" si="29"/>
        <v>44012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>
        <f t="shared" si="29"/>
        <v>44012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>
        <f t="shared" si="29"/>
        <v>44012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>
        <f t="shared" si="29"/>
        <v>44012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>
        <f t="shared" si="29"/>
        <v>44012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>
        <f t="shared" si="29"/>
        <v>44012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>
        <f t="shared" si="29"/>
        <v>44012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>
        <f t="shared" si="29"/>
        <v>44012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>
        <f t="shared" si="29"/>
        <v>44012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>
        <f t="shared" si="29"/>
        <v>44012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44012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>
        <f t="shared" si="32"/>
        <v>44012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>
        <f t="shared" si="32"/>
        <v>44012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>
        <f t="shared" si="32"/>
        <v>44012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>
        <f t="shared" si="32"/>
        <v>44012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>
        <f t="shared" si="32"/>
        <v>44012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>
        <f t="shared" si="32"/>
        <v>44012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3711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>
        <f t="shared" si="32"/>
        <v>44012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>
        <f t="shared" si="32"/>
        <v>44012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>
        <f t="shared" si="32"/>
        <v>44012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>
        <f t="shared" si="32"/>
        <v>44012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3711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>
        <f t="shared" si="32"/>
        <v>44012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-69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>
        <f t="shared" si="32"/>
        <v>44012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>
        <f t="shared" si="32"/>
        <v>44012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>
        <f t="shared" si="32"/>
        <v>44012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>
        <f t="shared" si="32"/>
        <v>44012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>
        <f t="shared" si="32"/>
        <v>44012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>
        <f t="shared" si="32"/>
        <v>44012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>
        <f t="shared" si="32"/>
        <v>44012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>
        <f t="shared" si="32"/>
        <v>44012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>
        <f t="shared" si="32"/>
        <v>44012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>
        <f t="shared" si="32"/>
        <v>44012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>
        <f t="shared" si="32"/>
        <v>44012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>
        <f t="shared" si="32"/>
        <v>44012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>
        <f t="shared" si="32"/>
        <v>44012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3642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>
        <f t="shared" si="32"/>
        <v>44012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>
        <f t="shared" si="32"/>
        <v>44012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>
        <f t="shared" si="32"/>
        <v>44012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3642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>
        <f t="shared" si="32"/>
        <v>44012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>
        <f t="shared" si="32"/>
        <v>44012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-9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>
        <f t="shared" si="32"/>
        <v>44012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-9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>
        <f t="shared" si="32"/>
        <v>44012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>
        <f t="shared" si="32"/>
        <v>44012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-9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>
        <f t="shared" si="32"/>
        <v>44012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>
        <f t="shared" si="32"/>
        <v>44012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>
        <f t="shared" si="32"/>
        <v>44012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>
        <f t="shared" si="32"/>
        <v>44012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>
        <f t="shared" si="32"/>
        <v>44012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>
        <f t="shared" si="32"/>
        <v>44012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>
        <f t="shared" si="32"/>
        <v>44012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>
        <f t="shared" si="32"/>
        <v>44012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>
        <f t="shared" si="32"/>
        <v>44012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9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>
        <f t="shared" si="32"/>
        <v>44012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>
        <f t="shared" si="32"/>
        <v>44012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-9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>
        <f t="shared" si="32"/>
        <v>44012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>
        <f t="shared" si="32"/>
        <v>44012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>
        <f t="shared" si="32"/>
        <v>44012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>
        <f t="shared" si="32"/>
        <v>44012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>
        <f t="shared" si="32"/>
        <v>44012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>
        <f t="shared" si="32"/>
        <v>44012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2020-08-27T08:34:45Z</cp:lastPrinted>
  <dcterms:created xsi:type="dcterms:W3CDTF">2006-09-16T00:00:00Z</dcterms:created>
  <dcterms:modified xsi:type="dcterms:W3CDTF">2020-08-27T08:39:07Z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