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3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<sst xmlns="http://schemas.openxmlformats.org/spreadsheetml/2006/main" count="370" uniqueCount="202">
  <si>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</si>
  <si>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</si>
  <si>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</si>
  <si>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</si>
  <si>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</si>
  <si>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</si>
  <si>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</si>
  <si>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</si>
  <si>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</si>
  <si>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</si>
  <si>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</si>
  <si>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</si>
  <si>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</si>
  <si>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</si>
  <si>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</si>
  <si>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</si>
  <si>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</si>
  <si>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</si>
  <si>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</si>
  <si>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</si>
  <si>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</si>
  <si>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</si>
  <si>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</si>
  <si>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</si>
  <si>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</si>
  <si>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</si>
  <si>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</si>
  <si>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</si>
  <si>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</si>
  <si>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</si>
  <si>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</si>
  <si>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</si>
  <si>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</si>
  <si>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</si>
  <si>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</si>
  <si>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</si>
  <si>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</si>
  <si>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</si>
  <si>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</si>
  <si>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</si>
  <si>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</si>
  <si>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</si>
  <si>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</si>
  <si>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</si>
  <si>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</si>
  <si>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</si>
  <si>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</si>
  <si>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</si>
  <si>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</si>
  <si>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</si>
  <si>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</si>
  <si>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</si>
  <si>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</si>
  <si>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</si>
  <si>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</si>
  <si>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</si>
  <si>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</si>
  <si>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</si>
  <si>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</si>
  <si>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</si>
  <si>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</si>
  <si>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</si>
  <si>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</si>
  <si>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</si>
  <si>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</si>
  <si>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</si>
  <si>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</si>
  <si>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</si>
  <si>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</si>
  <si>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</si>
  <si>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</si>
  <si>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</si>
  <si>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</si>
  <si>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</si>
  <si>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</si>
  <si>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</si>
  <si>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</si>
  <si>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</si>
  <si>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</si>
  <si>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</si>
  <si>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</si>
  <si>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</si>
  <si>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</si>
  <si>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</si>
  <si>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</si>
  <si>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</si>
  <si>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</si>
  <si>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</si>
  <si>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</si>
  <si>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</si>
  <si>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</si>
  <si>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</si>
  <si>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</si>
  <si>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</si>
  <si>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</si>
  <si>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</si>
  <si>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</si>
  <si>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</si>
  <si>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</si>
  <si>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</si>
  <si>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</si>
  <si>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</si>
  <si>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</si>
  <si>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</si>
  <si>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</si>
  <si>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</si>
  <si>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</si>
  <si>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</si>
  <si>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</si>
  <si>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</si>
  <si>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</si>
  <si>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</si>
  <si>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</si>
  <si>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</si>
  <si>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</si>
  <si>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</si>
  <si>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</si>
  <si>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</si>
  <si>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</si>
  <si>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</si>
  <si>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</si>
  <si>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</si>
  <si>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</si>
  <si>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</si>
  <si>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</si>
  <si>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</si>
  <si>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</si>
  <si>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</si>
  <si>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</si>
  <si>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</si>
  <si>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</si>
  <si>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</si>
  <si>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</si>
  <si>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</si>
  <si>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</si>
  <si>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</si>
  <si>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</si>
  <si>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</si>
  <si>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</si>
  <si>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</si>
  <si>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</si>
  <si>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</si>
  <si>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</si>
  <si>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</si>
  <si>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</si>
  <si>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</si>
  <si>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</si>
  <si>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</si>
  <si>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</si>
  <si>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</si>
  <si>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</si>
  <si>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</si>
  <si>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</si>
  <si>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</si>
  <si>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</si>
  <si>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</si>
  <si>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</si>
  <si>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</si>
  <si>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</si>
  <si>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</si>
  <si>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</si>
  <si>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</si>
  <si>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</si>
  <si>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</si>
  <si>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</si>
  <si>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</si>
  <si>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</si>
  <si>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</si>
  <si>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</si>
  <si>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</si>
  <si>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</si>
  <si>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</si>
  <si>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</si>
  <si>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</si>
  <si>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</si>
  <si>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...........................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</si>
  <si>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</si>
  <si>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</si>
  <si>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</si>
  <si>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</si>
  <si>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</si>
  <si>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</si>
  <si>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ОТЧЕТ ЗА ДОХОДИТЕ за 2008година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</si>
  <si>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</si>
  <si>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</si>
  <si>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</si>
  <si>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31 март 2007</t>
  </si>
  <si>
    <t>Разходи за бъдещи периоди</t>
  </si>
  <si>
    <t>Финансирания</t>
  </si>
  <si>
    <t>Димитър Илиев</t>
  </si>
  <si>
    <t>Мария Енева</t>
  </si>
  <si>
    <t>ОТЧЕТ ЗА ПАРИЧНИЯ ПОТОК за 2008 година</t>
  </si>
  <si>
    <t xml:space="preserve">Баланс на 31 декември 2007 </t>
  </si>
  <si>
    <t>Промени в собствения капитал за 2008 г.</t>
  </si>
  <si>
    <t>ОТЧЕТ ЗА СОБСТВЕНИЯ КАПИТАЛ за 2008 година</t>
  </si>
  <si>
    <t>....................................Мария Енева</t>
  </si>
  <si>
    <t>.......................Димитър Илиев</t>
  </si>
  <si>
    <t>към 30 юни 2008 година</t>
  </si>
  <si>
    <t>30 юни 2008</t>
  </si>
  <si>
    <t>към 30 юни 2008 година - продължение</t>
  </si>
  <si>
    <t>Парични средства и парични еквиваленти на 30 юни</t>
  </si>
  <si>
    <t>Салдо на 30 юни 2008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</si>
</sst>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18">
      <selection activeCell="F70" sqref="F70"/>
    </sheetView>
  </sheetViews>
  <sheetFormatPr defaultColWidth="9.140625" defaultRowHeight="12.75"/>
  <cols>
    <col min="1" max="1" width="50.421875" style="62" customWidth="1"/>
    <col min="2" max="2" width="9.28125" style="102" hidden="1" customWidth="1"/>
    <col min="3" max="3" width="3.28125" style="102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8" t="s">
        <v>176</v>
      </c>
      <c r="B1" s="249"/>
      <c r="C1" s="249"/>
      <c r="D1" s="249"/>
      <c r="E1" s="249"/>
      <c r="F1" s="249"/>
    </row>
    <row r="2" spans="1:6" s="64" customFormat="1" ht="15">
      <c r="A2" s="250" t="s">
        <v>182</v>
      </c>
      <c r="B2" s="251"/>
      <c r="C2" s="251"/>
      <c r="D2" s="251"/>
      <c r="E2" s="251"/>
      <c r="F2" s="251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2008</v>
      </c>
      <c r="E4" s="68"/>
      <c r="F4" s="68">
        <v>2007</v>
      </c>
      <c r="G4" s="64"/>
      <c r="H4" s="64"/>
      <c r="I4" s="64"/>
    </row>
    <row r="5" spans="1:9" ht="15.75" customHeight="1">
      <c r="A5" s="64"/>
      <c r="B5" s="152" t="s">
        <v>0</v>
      </c>
      <c r="C5" s="64"/>
      <c r="D5" s="237" t="s">
        <v>157</v>
      </c>
      <c r="E5" s="63"/>
      <c r="F5" s="237" t="s">
        <v>157</v>
      </c>
      <c r="G5" s="64"/>
      <c r="H5" s="64"/>
      <c r="I5" s="64"/>
    </row>
    <row r="6" spans="1:6" ht="15.75">
      <c r="A6" s="69" t="s">
        <v>36</v>
      </c>
      <c r="B6" s="152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170</v>
      </c>
      <c r="B9" s="73"/>
      <c r="C9" s="73"/>
      <c r="D9" s="75">
        <v>2024</v>
      </c>
      <c r="E9" s="76"/>
      <c r="F9" s="75">
        <v>980</v>
      </c>
    </row>
    <row r="10" spans="1:6" s="77" customFormat="1" ht="15.75" customHeight="1">
      <c r="A10" s="78" t="s">
        <v>169</v>
      </c>
      <c r="B10" s="73"/>
      <c r="C10" s="73"/>
      <c r="D10" s="75">
        <v>179</v>
      </c>
      <c r="E10" s="76"/>
      <c r="F10" s="75">
        <v>95</v>
      </c>
    </row>
    <row r="11" spans="1:6" s="77" customFormat="1" ht="15.75" customHeight="1">
      <c r="A11" s="78" t="s">
        <v>102</v>
      </c>
      <c r="B11" s="73"/>
      <c r="C11" s="73"/>
      <c r="D11" s="75">
        <v>430</v>
      </c>
      <c r="E11" s="76"/>
      <c r="F11" s="75">
        <v>550</v>
      </c>
    </row>
    <row r="12" spans="1:6" s="77" customFormat="1" ht="15.75" customHeight="1">
      <c r="A12" s="78" t="s">
        <v>5</v>
      </c>
      <c r="B12" s="73"/>
      <c r="C12" s="73"/>
      <c r="D12" s="75">
        <v>7</v>
      </c>
      <c r="E12" s="80"/>
      <c r="F12" s="75">
        <v>3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8" t="s">
        <v>66</v>
      </c>
      <c r="C14" s="74"/>
      <c r="D14" s="85">
        <f>SUM(D9:D13)</f>
        <v>2640</v>
      </c>
      <c r="E14" s="80"/>
      <c r="F14" s="85">
        <f>SUM(F9:F13)</f>
        <v>1628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56"/>
      <c r="B16" s="73"/>
      <c r="C16" s="74"/>
      <c r="D16" s="83"/>
      <c r="E16" s="82"/>
      <c r="F16" s="83"/>
    </row>
    <row r="17" spans="1:6" s="77" customFormat="1" ht="15">
      <c r="A17" s="78" t="s">
        <v>183</v>
      </c>
      <c r="B17" s="73"/>
      <c r="C17" s="73"/>
      <c r="D17" s="83">
        <v>1</v>
      </c>
      <c r="E17" s="84"/>
      <c r="F17" s="83">
        <v>1</v>
      </c>
    </row>
    <row r="18" spans="1:6" s="77" customFormat="1" ht="15.75" customHeight="1">
      <c r="A18" s="63" t="s">
        <v>38</v>
      </c>
      <c r="B18" s="73"/>
      <c r="C18" s="74"/>
      <c r="D18" s="85">
        <v>2641</v>
      </c>
      <c r="E18" s="84"/>
      <c r="F18" s="85">
        <v>1629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6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6"/>
    </row>
    <row r="22" spans="1:7" s="77" customFormat="1" ht="15">
      <c r="A22" s="78" t="s">
        <v>134</v>
      </c>
      <c r="B22" s="73" t="s">
        <v>66</v>
      </c>
      <c r="C22" s="73"/>
      <c r="D22" s="75">
        <v>1675</v>
      </c>
      <c r="E22" s="76"/>
      <c r="F22" s="75">
        <v>634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102</v>
      </c>
      <c r="E23" s="76"/>
      <c r="F23" s="75">
        <v>28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17</v>
      </c>
      <c r="E24" s="76"/>
      <c r="F24" s="75">
        <v>15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69</v>
      </c>
      <c r="E25" s="76"/>
      <c r="F25" s="75">
        <v>63</v>
      </c>
      <c r="G25" s="76"/>
    </row>
    <row r="26" spans="1:7" s="77" customFormat="1" ht="15">
      <c r="A26" s="78" t="s">
        <v>136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10</v>
      </c>
      <c r="E27" s="76"/>
      <c r="F27" s="79">
        <v>82</v>
      </c>
      <c r="G27" s="76"/>
    </row>
    <row r="28" spans="1:7" s="77" customFormat="1" ht="15">
      <c r="A28" s="56" t="s">
        <v>37</v>
      </c>
      <c r="B28" s="73"/>
      <c r="C28" s="74"/>
      <c r="D28" s="87">
        <f>SUM(D22:D27)</f>
        <v>1873</v>
      </c>
      <c r="E28" s="88"/>
      <c r="F28" s="87">
        <f>SUM(F22:F27)</f>
        <v>822</v>
      </c>
      <c r="G28" s="89"/>
    </row>
    <row r="29" spans="1:7" s="77" customFormat="1" ht="9" customHeight="1">
      <c r="A29" s="78"/>
      <c r="B29" s="73"/>
      <c r="C29" s="73"/>
      <c r="D29" s="75"/>
      <c r="E29" s="73"/>
      <c r="F29" s="75"/>
      <c r="G29" s="86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6"/>
    </row>
    <row r="31" spans="1:7" s="77" customFormat="1" ht="30">
      <c r="A31" s="90" t="s">
        <v>4</v>
      </c>
      <c r="B31" s="91"/>
      <c r="C31" s="91"/>
      <c r="D31" s="75">
        <v>530</v>
      </c>
      <c r="E31" s="76"/>
      <c r="F31" s="75">
        <v>538</v>
      </c>
      <c r="G31" s="76"/>
    </row>
    <row r="32" spans="1:7" s="77" customFormat="1" ht="17.25" customHeight="1">
      <c r="A32" s="90" t="s">
        <v>135</v>
      </c>
      <c r="B32" s="91"/>
      <c r="C32" s="91"/>
      <c r="D32" s="75"/>
      <c r="E32" s="76"/>
      <c r="F32" s="75">
        <v>0</v>
      </c>
      <c r="G32" s="76"/>
    </row>
    <row r="33" spans="1:7" s="77" customFormat="1" ht="28.5" customHeight="1">
      <c r="A33" s="90" t="s">
        <v>133</v>
      </c>
      <c r="B33" s="91"/>
      <c r="C33" s="91"/>
      <c r="D33" s="75">
        <v>101</v>
      </c>
      <c r="E33" s="76"/>
      <c r="F33" s="75">
        <v>126</v>
      </c>
      <c r="G33" s="76"/>
    </row>
    <row r="34" spans="1:7" s="77" customFormat="1" ht="15">
      <c r="A34" s="90" t="s">
        <v>66</v>
      </c>
      <c r="B34" s="91"/>
      <c r="C34" s="91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631</v>
      </c>
      <c r="E35" s="80"/>
      <c r="F35" s="81">
        <f>SUM(F31:F34)</f>
        <v>664</v>
      </c>
      <c r="G35" s="80"/>
    </row>
    <row r="36" spans="1:7" s="77" customFormat="1" ht="9" customHeight="1">
      <c r="A36" s="78"/>
      <c r="B36" s="73"/>
      <c r="C36" s="73"/>
      <c r="D36" s="137"/>
      <c r="E36" s="73"/>
      <c r="F36" s="137"/>
      <c r="G36" s="86"/>
    </row>
    <row r="37" spans="1:7" s="77" customFormat="1" ht="15">
      <c r="A37" s="56" t="s">
        <v>121</v>
      </c>
      <c r="B37" s="73" t="s">
        <v>66</v>
      </c>
      <c r="C37" s="74"/>
      <c r="D37" s="85">
        <v>2</v>
      </c>
      <c r="E37" s="74"/>
      <c r="F37" s="85">
        <v>2</v>
      </c>
      <c r="G37" s="86"/>
    </row>
    <row r="38" spans="1:7" s="77" customFormat="1" ht="9" customHeight="1">
      <c r="A38" s="56"/>
      <c r="B38" s="73"/>
      <c r="C38" s="74"/>
      <c r="D38" s="75"/>
      <c r="E38" s="136"/>
      <c r="F38" s="135"/>
      <c r="G38" s="86"/>
    </row>
    <row r="39" spans="1:7" s="77" customFormat="1" ht="15">
      <c r="A39" s="165" t="s">
        <v>131</v>
      </c>
      <c r="B39" s="73"/>
      <c r="C39" s="74"/>
      <c r="D39" s="131"/>
      <c r="E39" s="136"/>
      <c r="F39" s="131"/>
      <c r="G39" s="86"/>
    </row>
    <row r="40" spans="1:7" s="77" customFormat="1" ht="15">
      <c r="A40" s="165" t="s">
        <v>137</v>
      </c>
      <c r="B40" s="73"/>
      <c r="C40" s="74"/>
      <c r="D40" s="131"/>
      <c r="E40" s="136"/>
      <c r="F40" s="131"/>
      <c r="G40" s="86"/>
    </row>
    <row r="41" spans="1:7" s="77" customFormat="1" ht="15">
      <c r="A41" s="166" t="s">
        <v>132</v>
      </c>
      <c r="B41" s="73" t="s">
        <v>66</v>
      </c>
      <c r="C41" s="74"/>
      <c r="D41" s="81">
        <v>13</v>
      </c>
      <c r="E41" s="136"/>
      <c r="F41" s="81">
        <v>4</v>
      </c>
      <c r="G41" s="86"/>
    </row>
    <row r="42" spans="1:7" s="77" customFormat="1" ht="15">
      <c r="A42" s="78"/>
      <c r="B42" s="73"/>
      <c r="C42" s="73"/>
      <c r="D42" s="138"/>
      <c r="E42" s="130"/>
      <c r="F42" s="138"/>
      <c r="G42" s="86"/>
    </row>
    <row r="43" spans="1:7" s="77" customFormat="1" ht="15">
      <c r="A43" s="63" t="s">
        <v>42</v>
      </c>
      <c r="B43" s="73"/>
      <c r="C43" s="74"/>
      <c r="D43" s="85">
        <f>D37+D35+D28+D41</f>
        <v>2519</v>
      </c>
      <c r="E43" s="80"/>
      <c r="F43" s="85">
        <f>F37+F35+F28+F41</f>
        <v>1492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7"/>
      <c r="E44" s="76"/>
      <c r="F44" s="137"/>
      <c r="G44" s="76"/>
    </row>
    <row r="45" spans="1:7" s="77" customFormat="1" ht="15.75" thickBot="1">
      <c r="A45" s="63" t="s">
        <v>75</v>
      </c>
      <c r="B45" s="73"/>
      <c r="C45" s="74"/>
      <c r="D45" s="92">
        <f>D18-D43-D44</f>
        <v>122</v>
      </c>
      <c r="E45" s="93"/>
      <c r="F45" s="92">
        <f>F18-F43</f>
        <v>137</v>
      </c>
      <c r="G45" s="84"/>
    </row>
    <row r="46" spans="1:7" s="77" customFormat="1" ht="9.75" customHeight="1" thickTop="1">
      <c r="A46" s="63"/>
      <c r="B46" s="73"/>
      <c r="C46" s="74"/>
      <c r="D46" s="83"/>
      <c r="E46" s="74"/>
      <c r="F46" s="83"/>
      <c r="G46" s="94"/>
    </row>
    <row r="47" spans="1:6" s="77" customFormat="1" ht="15">
      <c r="A47" s="63"/>
      <c r="B47" s="73"/>
      <c r="C47" s="73"/>
      <c r="D47" s="95"/>
      <c r="E47" s="96"/>
      <c r="F47" s="95"/>
    </row>
    <row r="48" s="77" customFormat="1" ht="9.75" customHeight="1"/>
    <row r="49" s="77" customFormat="1" ht="10.5" customHeight="1"/>
    <row r="50" s="97" customFormat="1" ht="21.75" customHeight="1"/>
    <row r="51" spans="1:6" ht="15">
      <c r="A51" s="98"/>
      <c r="B51" s="62"/>
      <c r="C51" s="62"/>
      <c r="D51" s="62"/>
      <c r="F51" s="62"/>
    </row>
    <row r="52" spans="1:6" ht="15">
      <c r="A52" s="99"/>
      <c r="B52" s="100"/>
      <c r="C52" s="62"/>
      <c r="D52" s="62"/>
      <c r="F52" s="62"/>
    </row>
    <row r="53" spans="1:6" ht="15">
      <c r="A53" s="99"/>
      <c r="B53" s="100"/>
      <c r="C53" s="62"/>
      <c r="D53" s="62"/>
      <c r="F53" s="62"/>
    </row>
    <row r="54" spans="1:6" ht="15">
      <c r="A54" s="149" t="s">
        <v>171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1" t="s">
        <v>76</v>
      </c>
    </row>
    <row r="57" ht="14.25">
      <c r="A57" s="103" t="s">
        <v>184</v>
      </c>
    </row>
    <row r="58" ht="14.25">
      <c r="A58" s="101" t="s">
        <v>33</v>
      </c>
    </row>
    <row r="59" ht="14.25">
      <c r="A59" s="103" t="s">
        <v>185</v>
      </c>
    </row>
    <row r="61" ht="18.75">
      <c r="A61" s="144" t="s">
        <v>66</v>
      </c>
    </row>
    <row r="62" ht="12.75">
      <c r="A62" s="62" t="s">
        <v>66</v>
      </c>
    </row>
    <row r="63" ht="15">
      <c r="A63" s="153" t="s">
        <v>66</v>
      </c>
    </row>
    <row r="65" ht="15">
      <c r="A65" s="105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38.25" customHeight="1">
      <c r="A4" s="259"/>
      <c r="B4" s="257" t="s">
        <v>50</v>
      </c>
      <c r="C4" s="139"/>
      <c r="D4" s="257" t="s">
        <v>11</v>
      </c>
      <c r="E4" s="139"/>
      <c r="F4" s="257" t="s">
        <v>25</v>
      </c>
      <c r="G4" s="139"/>
      <c r="H4" s="257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7" t="s">
        <v>51</v>
      </c>
      <c r="Q4" s="139"/>
      <c r="R4" s="257"/>
      <c r="S4" s="139"/>
      <c r="T4" s="257" t="s">
        <v>65</v>
      </c>
      <c r="U4" s="139"/>
      <c r="V4" s="257" t="s">
        <v>29</v>
      </c>
      <c r="W4" s="139"/>
      <c r="X4" s="257" t="s">
        <v>52</v>
      </c>
    </row>
    <row r="5" spans="1:24" s="25" customFormat="1" ht="15">
      <c r="A5" s="260"/>
      <c r="B5" s="258"/>
      <c r="C5" s="140"/>
      <c r="D5" s="258"/>
      <c r="E5" s="140"/>
      <c r="F5" s="258"/>
      <c r="G5" s="140"/>
      <c r="H5" s="258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58"/>
      <c r="Q5" s="140"/>
      <c r="R5" s="258"/>
      <c r="S5" s="140"/>
      <c r="T5" s="258"/>
      <c r="U5" s="140"/>
      <c r="V5" s="258"/>
      <c r="W5" s="140"/>
      <c r="X5" s="258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3">
        <f>SUM(C11:C12)</f>
        <v>0</v>
      </c>
      <c r="D10" s="30" t="s">
        <v>66</v>
      </c>
      <c r="E10" s="133">
        <f>SUM(E11:E12)</f>
        <v>0</v>
      </c>
      <c r="F10" s="132">
        <f>SUM(F11:F12)</f>
        <v>0</v>
      </c>
      <c r="G10" s="132">
        <f>SUM(G11:G12)</f>
        <v>0</v>
      </c>
      <c r="H10" s="30" t="s">
        <v>66</v>
      </c>
      <c r="I10" s="132">
        <f aca="true" t="shared" si="0" ref="I10:O10">SUM(I11:I12)</f>
        <v>0</v>
      </c>
      <c r="J10" s="132">
        <f t="shared" si="0"/>
        <v>0</v>
      </c>
      <c r="K10" s="132">
        <f t="shared" si="0"/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3">
        <f t="shared" si="0"/>
        <v>0</v>
      </c>
      <c r="P10" s="30" t="s">
        <v>66</v>
      </c>
      <c r="Q10" s="133">
        <f>SUM(Q11:Q12)</f>
        <v>0</v>
      </c>
      <c r="R10" s="30"/>
      <c r="S10" s="133"/>
      <c r="T10" s="30" t="s">
        <v>66</v>
      </c>
      <c r="U10" s="31"/>
      <c r="V10" s="132"/>
      <c r="W10" s="31"/>
      <c r="X10" s="49">
        <f>SUM(B10:T10)</f>
        <v>0</v>
      </c>
    </row>
    <row r="11" spans="1:24" s="32" customFormat="1" ht="15">
      <c r="A11" s="33" t="s">
        <v>116</v>
      </c>
      <c r="B11" s="134">
        <v>0</v>
      </c>
      <c r="C11" s="48"/>
      <c r="D11" s="134"/>
      <c r="E11" s="48"/>
      <c r="F11" s="134"/>
      <c r="G11" s="48"/>
      <c r="H11" s="134"/>
      <c r="I11" s="35"/>
      <c r="J11" s="35"/>
      <c r="K11" s="35"/>
      <c r="L11" s="35"/>
      <c r="M11" s="35"/>
      <c r="N11" s="35"/>
      <c r="O11" s="34"/>
      <c r="P11" s="134"/>
      <c r="Q11" s="48"/>
      <c r="R11" s="134"/>
      <c r="S11" s="48"/>
      <c r="T11" s="134" t="s">
        <v>66</v>
      </c>
      <c r="U11" s="31"/>
      <c r="V11" s="132"/>
      <c r="W11" s="31"/>
      <c r="X11" s="49">
        <f>SUM(B11:T11)</f>
        <v>0</v>
      </c>
    </row>
    <row r="12" spans="1:24" s="32" customFormat="1" ht="15">
      <c r="A12" s="33" t="s">
        <v>117</v>
      </c>
      <c r="B12" s="134"/>
      <c r="C12" s="48"/>
      <c r="D12" s="134"/>
      <c r="E12" s="48"/>
      <c r="F12" s="134"/>
      <c r="G12" s="48"/>
      <c r="H12" s="134"/>
      <c r="I12" s="35"/>
      <c r="J12" s="35"/>
      <c r="K12" s="35"/>
      <c r="L12" s="35"/>
      <c r="M12" s="35"/>
      <c r="N12" s="35"/>
      <c r="O12" s="34"/>
      <c r="P12" s="134"/>
      <c r="Q12" s="48"/>
      <c r="R12" s="134"/>
      <c r="S12" s="48"/>
      <c r="T12" s="134"/>
      <c r="U12" s="31"/>
      <c r="V12" s="132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3">
        <v>0</v>
      </c>
      <c r="Q15" s="34"/>
      <c r="R15" s="143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5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5">
        <f>'Balance Sheet'!F72-'DA'!X22</f>
        <v>727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3">
        <f t="shared" si="2"/>
        <v>0</v>
      </c>
      <c r="D23" s="30">
        <f t="shared" si="2"/>
        <v>0</v>
      </c>
      <c r="E23" s="133">
        <f t="shared" si="2"/>
        <v>0</v>
      </c>
      <c r="F23" s="132">
        <f t="shared" si="2"/>
        <v>0</v>
      </c>
      <c r="G23" s="132">
        <f t="shared" si="2"/>
        <v>0</v>
      </c>
      <c r="H23" s="30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2"/>
        <v>0</v>
      </c>
      <c r="M23" s="132">
        <f t="shared" si="2"/>
        <v>0</v>
      </c>
      <c r="N23" s="132">
        <f t="shared" si="2"/>
        <v>0</v>
      </c>
      <c r="O23" s="133">
        <f t="shared" si="2"/>
        <v>0</v>
      </c>
      <c r="P23" s="30">
        <f t="shared" si="2"/>
        <v>0</v>
      </c>
      <c r="Q23" s="133">
        <f t="shared" si="2"/>
        <v>0</v>
      </c>
      <c r="R23" s="30"/>
      <c r="S23" s="133"/>
      <c r="T23" s="30">
        <f>SUM(T24:T25)</f>
        <v>0</v>
      </c>
      <c r="U23" s="31"/>
      <c r="V23" s="132"/>
      <c r="W23" s="31"/>
      <c r="X23" s="49">
        <f t="shared" si="1"/>
        <v>0</v>
      </c>
    </row>
    <row r="24" spans="1:24" s="32" customFormat="1" ht="15">
      <c r="A24" s="33" t="s">
        <v>68</v>
      </c>
      <c r="B24" s="134">
        <v>0</v>
      </c>
      <c r="C24" s="48"/>
      <c r="D24" s="134"/>
      <c r="E24" s="48"/>
      <c r="F24" s="134"/>
      <c r="G24" s="48"/>
      <c r="H24" s="134"/>
      <c r="I24" s="35"/>
      <c r="J24" s="35"/>
      <c r="K24" s="35"/>
      <c r="L24" s="35"/>
      <c r="M24" s="35"/>
      <c r="N24" s="35"/>
      <c r="O24" s="34"/>
      <c r="P24" s="134"/>
      <c r="Q24" s="48"/>
      <c r="R24" s="134"/>
      <c r="S24" s="48"/>
      <c r="T24" s="134"/>
      <c r="U24" s="31"/>
      <c r="V24" s="132"/>
      <c r="W24" s="31"/>
      <c r="X24" s="49">
        <f t="shared" si="1"/>
        <v>0</v>
      </c>
    </row>
    <row r="25" spans="1:24" s="32" customFormat="1" ht="15">
      <c r="A25" s="33" t="s">
        <v>69</v>
      </c>
      <c r="B25" s="134"/>
      <c r="C25" s="48"/>
      <c r="D25" s="134"/>
      <c r="E25" s="48"/>
      <c r="F25" s="134"/>
      <c r="G25" s="48"/>
      <c r="H25" s="134"/>
      <c r="I25" s="35"/>
      <c r="J25" s="35"/>
      <c r="K25" s="35"/>
      <c r="L25" s="35"/>
      <c r="M25" s="35"/>
      <c r="N25" s="35"/>
      <c r="O25" s="34"/>
      <c r="P25" s="134"/>
      <c r="Q25" s="48"/>
      <c r="R25" s="134"/>
      <c r="S25" s="48"/>
      <c r="T25" s="134"/>
      <c r="U25" s="31"/>
      <c r="V25" s="132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3">
        <v>0</v>
      </c>
      <c r="Q28" s="34"/>
      <c r="R28" s="143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6">
        <f>'Balance Sheet'!D72-'DA'!X33</f>
        <v>849</v>
      </c>
      <c r="Z33" s="146" t="s">
        <v>66</v>
      </c>
    </row>
    <row r="34" spans="1:20" s="27" customFormat="1" ht="15.75" thickTop="1">
      <c r="A34" s="33"/>
      <c r="P34" s="146" t="s">
        <v>66</v>
      </c>
      <c r="T34" s="27" t="s">
        <v>66</v>
      </c>
    </row>
    <row r="35" spans="1:7" s="27" customFormat="1" ht="15">
      <c r="A35" s="99"/>
      <c r="D35" s="150"/>
      <c r="E35" s="150"/>
      <c r="F35" s="150"/>
      <c r="G35" s="150"/>
    </row>
    <row r="36" s="27" customFormat="1" ht="15"/>
    <row r="37" ht="15">
      <c r="A37" s="149"/>
    </row>
    <row r="38" spans="1:23" ht="15">
      <c r="A38" s="101"/>
      <c r="V38" s="24"/>
      <c r="W38" s="24"/>
    </row>
    <row r="39" spans="1:23" ht="15">
      <c r="A39" s="109"/>
      <c r="V39" s="37"/>
      <c r="W39" s="37"/>
    </row>
    <row r="40" spans="1:23" ht="15">
      <c r="A40" s="108"/>
      <c r="V40" s="37"/>
      <c r="W40" s="37"/>
    </row>
    <row r="41" ht="15">
      <c r="A41" s="110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9" t="s">
        <v>118</v>
      </c>
      <c r="H46" s="150" t="s">
        <v>119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9" t="s">
        <v>179</v>
      </c>
      <c r="V49" s="38"/>
      <c r="W49" s="38"/>
    </row>
    <row r="50" spans="22:23" ht="15">
      <c r="V50" s="38"/>
      <c r="W50" s="38"/>
    </row>
    <row r="51" spans="1:23" ht="15">
      <c r="A51" s="101" t="s">
        <v>76</v>
      </c>
      <c r="V51" s="38"/>
      <c r="W51" s="38"/>
    </row>
    <row r="52" spans="1:23" ht="15">
      <c r="A52" s="103" t="s">
        <v>180</v>
      </c>
      <c r="V52" s="38"/>
      <c r="W52" s="38"/>
    </row>
    <row r="53" spans="1:23" ht="15">
      <c r="A53" s="39"/>
      <c r="V53" s="38"/>
      <c r="W53" s="38"/>
    </row>
    <row r="54" spans="1:23" ht="15">
      <c r="A54" s="108" t="s">
        <v>33</v>
      </c>
      <c r="V54" s="38"/>
      <c r="W54" s="38"/>
    </row>
    <row r="55" spans="1:28" ht="15">
      <c r="A55" s="104" t="s">
        <v>181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88">
      <selection activeCell="D145" sqref="D145"/>
    </sheetView>
  </sheetViews>
  <sheetFormatPr defaultColWidth="9.140625" defaultRowHeight="12.75"/>
  <cols>
    <col min="1" max="1" width="45.8515625" style="77" customWidth="1"/>
    <col min="2" max="2" width="0.13671875" style="91" customWidth="1"/>
    <col min="3" max="3" width="2.8515625" style="73" hidden="1" customWidth="1"/>
    <col min="4" max="4" width="14.28125" style="183" customWidth="1"/>
    <col min="5" max="5" width="3.140625" style="77" customWidth="1"/>
    <col min="6" max="6" width="14.28125" style="183" customWidth="1"/>
    <col min="7" max="8" width="9.140625" style="77" customWidth="1"/>
    <col min="9" max="9" width="13.28125" style="77" customWidth="1"/>
    <col min="10" max="16384" width="9.140625" style="77" customWidth="1"/>
  </cols>
  <sheetData>
    <row r="1" spans="1:6" ht="15">
      <c r="A1" s="158" t="s">
        <v>172</v>
      </c>
      <c r="B1" s="167"/>
      <c r="C1" s="158"/>
      <c r="D1" s="168"/>
      <c r="E1" s="158"/>
      <c r="F1" s="168"/>
    </row>
    <row r="2" spans="1:6" s="78" customFormat="1" ht="15">
      <c r="A2" s="63" t="s">
        <v>8</v>
      </c>
      <c r="B2" s="169"/>
      <c r="C2" s="63"/>
      <c r="D2" s="170"/>
      <c r="E2" s="63"/>
      <c r="F2" s="170"/>
    </row>
    <row r="3" spans="1:6" ht="15" customHeight="1">
      <c r="A3" s="78" t="s">
        <v>197</v>
      </c>
      <c r="B3" s="90"/>
      <c r="C3" s="78"/>
      <c r="D3" s="171"/>
      <c r="E3" s="78"/>
      <c r="F3" s="171"/>
    </row>
    <row r="4" spans="1:6" ht="15" customHeight="1">
      <c r="A4" s="172"/>
      <c r="B4" s="173"/>
      <c r="C4" s="172"/>
      <c r="D4" s="174"/>
      <c r="E4" s="172"/>
      <c r="F4" s="174"/>
    </row>
    <row r="5" spans="2:6" s="175" customFormat="1" ht="142.5">
      <c r="B5" s="176" t="s">
        <v>0</v>
      </c>
      <c r="C5" s="177"/>
      <c r="D5" s="178" t="s">
        <v>198</v>
      </c>
      <c r="E5" s="176"/>
      <c r="F5" s="178" t="s">
        <v>186</v>
      </c>
    </row>
    <row r="6" spans="1:6" ht="18" customHeight="1">
      <c r="A6" s="63" t="s">
        <v>9</v>
      </c>
      <c r="B6" s="173"/>
      <c r="C6" s="172"/>
      <c r="D6" s="179" t="s">
        <v>34</v>
      </c>
      <c r="E6" s="180"/>
      <c r="F6" s="179" t="s">
        <v>34</v>
      </c>
    </row>
    <row r="7" spans="1:6" ht="23.25" customHeight="1">
      <c r="A7" s="181"/>
      <c r="B7" s="173"/>
      <c r="C7" s="172"/>
      <c r="D7" s="179"/>
      <c r="E7" s="180"/>
      <c r="F7" s="179"/>
    </row>
    <row r="8" spans="1:3" ht="19.5" customHeight="1">
      <c r="A8" s="220" t="s">
        <v>138</v>
      </c>
      <c r="B8" s="182"/>
      <c r="C8" s="74"/>
    </row>
    <row r="9" spans="1:3" ht="8.25" customHeight="1">
      <c r="A9" s="63"/>
      <c r="B9" s="182"/>
      <c r="C9" s="74"/>
    </row>
    <row r="10" spans="1:9" ht="12.75" customHeight="1">
      <c r="A10" s="56" t="s">
        <v>44</v>
      </c>
      <c r="B10" s="91" t="s">
        <v>105</v>
      </c>
      <c r="D10" s="184">
        <f>SUM(D11:D20)</f>
        <v>410</v>
      </c>
      <c r="E10" s="185"/>
      <c r="F10" s="184">
        <f>SUM(F11:F20)</f>
        <v>391</v>
      </c>
      <c r="I10" s="209">
        <f>D10+D30</f>
        <v>410</v>
      </c>
    </row>
    <row r="11" spans="1:9" ht="12.75" customHeight="1">
      <c r="A11" s="78" t="s">
        <v>84</v>
      </c>
      <c r="D11" s="186">
        <v>32</v>
      </c>
      <c r="F11" s="186">
        <v>32</v>
      </c>
      <c r="I11" s="77" t="s">
        <v>66</v>
      </c>
    </row>
    <row r="12" spans="1:6" ht="12.75" customHeight="1" hidden="1">
      <c r="A12" s="78" t="s">
        <v>103</v>
      </c>
      <c r="D12" s="186"/>
      <c r="F12" s="186"/>
    </row>
    <row r="13" spans="1:6" ht="12.75" customHeight="1" hidden="1">
      <c r="A13" s="78" t="s">
        <v>85</v>
      </c>
      <c r="D13" s="186"/>
      <c r="F13" s="186"/>
    </row>
    <row r="14" spans="1:9" ht="12.75" customHeight="1">
      <c r="A14" s="78" t="s">
        <v>86</v>
      </c>
      <c r="D14" s="186">
        <v>285</v>
      </c>
      <c r="F14" s="186">
        <v>293</v>
      </c>
      <c r="I14" s="77" t="s">
        <v>66</v>
      </c>
    </row>
    <row r="15" spans="1:9" ht="12.75" customHeight="1">
      <c r="A15" s="78" t="s">
        <v>158</v>
      </c>
      <c r="D15" s="186">
        <v>55</v>
      </c>
      <c r="F15" s="186">
        <v>56</v>
      </c>
      <c r="I15" s="77" t="s">
        <v>66</v>
      </c>
    </row>
    <row r="16" spans="1:9" ht="12.75" customHeight="1">
      <c r="A16" s="78" t="s">
        <v>87</v>
      </c>
      <c r="D16" s="186">
        <v>32</v>
      </c>
      <c r="F16" s="186">
        <v>2</v>
      </c>
      <c r="I16" s="77" t="s">
        <v>66</v>
      </c>
    </row>
    <row r="17" spans="1:9" ht="12.75" customHeight="1">
      <c r="A17" s="78" t="s">
        <v>164</v>
      </c>
      <c r="D17" s="186">
        <v>0</v>
      </c>
      <c r="F17" s="186">
        <v>0</v>
      </c>
      <c r="I17" s="77" t="s">
        <v>66</v>
      </c>
    </row>
    <row r="18" spans="1:10" ht="12.75" customHeight="1">
      <c r="A18" s="78" t="s">
        <v>161</v>
      </c>
      <c r="D18" s="186">
        <v>0</v>
      </c>
      <c r="F18" s="186">
        <v>0</v>
      </c>
      <c r="I18" s="77" t="s">
        <v>66</v>
      </c>
      <c r="J18" s="77" t="s">
        <v>66</v>
      </c>
    </row>
    <row r="19" spans="1:9" ht="12.75" customHeight="1">
      <c r="A19" s="78" t="s">
        <v>88</v>
      </c>
      <c r="D19" s="186">
        <v>6</v>
      </c>
      <c r="F19" s="186">
        <v>8</v>
      </c>
      <c r="I19" s="209" t="s">
        <v>66</v>
      </c>
    </row>
    <row r="20" spans="1:6" ht="12.75" customHeight="1">
      <c r="A20" s="78" t="s">
        <v>89</v>
      </c>
      <c r="D20" s="186">
        <v>0</v>
      </c>
      <c r="F20" s="186">
        <v>0</v>
      </c>
    </row>
    <row r="21" spans="1:6" ht="5.25" customHeight="1" hidden="1">
      <c r="A21" s="78"/>
      <c r="D21" s="187"/>
      <c r="E21" s="188"/>
      <c r="F21" s="187"/>
    </row>
    <row r="22" spans="1:6" ht="60">
      <c r="A22" s="56" t="s">
        <v>45</v>
      </c>
      <c r="B22" s="91" t="s">
        <v>106</v>
      </c>
      <c r="D22" s="184">
        <v>7</v>
      </c>
      <c r="E22" s="185"/>
      <c r="F22" s="239">
        <v>7</v>
      </c>
    </row>
    <row r="23" spans="1:6" ht="5.25" customHeight="1">
      <c r="A23" s="78"/>
      <c r="D23" s="187"/>
      <c r="E23" s="188"/>
      <c r="F23" s="187"/>
    </row>
    <row r="24" spans="1:6" ht="15">
      <c r="A24" s="63" t="s">
        <v>122</v>
      </c>
      <c r="B24" s="182"/>
      <c r="C24" s="74"/>
      <c r="D24" s="189">
        <f>D10+D22</f>
        <v>417</v>
      </c>
      <c r="E24" s="190"/>
      <c r="F24" s="189">
        <f>F10+F22</f>
        <v>398</v>
      </c>
    </row>
    <row r="25" spans="1:6" ht="15">
      <c r="A25" s="63"/>
      <c r="B25" s="182"/>
      <c r="C25" s="74"/>
      <c r="D25" s="190"/>
      <c r="E25" s="190"/>
      <c r="F25" s="190"/>
    </row>
    <row r="26" spans="1:6" ht="60">
      <c r="A26" s="63" t="s">
        <v>108</v>
      </c>
      <c r="B26" s="91" t="s">
        <v>107</v>
      </c>
      <c r="C26" s="74"/>
      <c r="D26" s="189"/>
      <c r="E26" s="190"/>
      <c r="F26" s="189"/>
    </row>
    <row r="27" spans="1:6" ht="15">
      <c r="A27" s="63"/>
      <c r="C27" s="74"/>
      <c r="D27" s="91"/>
      <c r="E27" s="91"/>
      <c r="F27" s="91"/>
    </row>
    <row r="28" spans="1:6" ht="15">
      <c r="A28" s="63" t="s">
        <v>123</v>
      </c>
      <c r="C28" s="74"/>
      <c r="D28" s="91"/>
      <c r="E28" s="91"/>
      <c r="F28" s="91"/>
    </row>
    <row r="29" spans="1:10" ht="15">
      <c r="A29" s="78" t="s">
        <v>124</v>
      </c>
      <c r="C29" s="74"/>
      <c r="D29" s="238">
        <v>0</v>
      </c>
      <c r="E29" s="238" t="s">
        <v>66</v>
      </c>
      <c r="F29" s="238">
        <v>0</v>
      </c>
      <c r="H29" s="183"/>
      <c r="I29" s="183"/>
      <c r="J29" s="183"/>
    </row>
    <row r="30" spans="1:10" ht="15">
      <c r="A30" s="78" t="s">
        <v>125</v>
      </c>
      <c r="C30" s="74"/>
      <c r="D30" s="238">
        <v>0</v>
      </c>
      <c r="E30" s="238"/>
      <c r="F30" s="238">
        <v>0</v>
      </c>
      <c r="H30" s="183"/>
      <c r="I30" s="183"/>
      <c r="J30" s="183"/>
    </row>
    <row r="31" spans="1:10" ht="15">
      <c r="A31" s="78" t="s">
        <v>126</v>
      </c>
      <c r="C31" s="74"/>
      <c r="D31" s="238"/>
      <c r="E31" s="238"/>
      <c r="F31" s="238"/>
      <c r="H31" s="183"/>
      <c r="I31" s="183"/>
      <c r="J31" s="183"/>
    </row>
    <row r="32" spans="1:10" ht="15">
      <c r="A32" s="78" t="s">
        <v>127</v>
      </c>
      <c r="C32" s="74"/>
      <c r="D32" s="238">
        <v>0</v>
      </c>
      <c r="E32" s="238"/>
      <c r="F32" s="238">
        <v>0</v>
      </c>
      <c r="H32" s="183"/>
      <c r="I32" s="183"/>
      <c r="J32" s="183"/>
    </row>
    <row r="33" spans="1:10" ht="16.5" customHeight="1">
      <c r="A33" s="63" t="s">
        <v>128</v>
      </c>
      <c r="B33" s="91" t="s">
        <v>109</v>
      </c>
      <c r="D33" s="191">
        <f>SUM(D29:D32)</f>
        <v>0</v>
      </c>
      <c r="E33" s="186"/>
      <c r="F33" s="191">
        <f>SUM(F29:F32)</f>
        <v>0</v>
      </c>
      <c r="H33" s="183"/>
      <c r="I33" s="183"/>
      <c r="J33" s="183"/>
    </row>
    <row r="34" spans="1:10" ht="7.5" customHeight="1">
      <c r="A34" s="63"/>
      <c r="D34" s="192"/>
      <c r="E34" s="186"/>
      <c r="F34" s="193"/>
      <c r="H34" s="183"/>
      <c r="I34" s="183"/>
      <c r="J34" s="183"/>
    </row>
    <row r="35" spans="1:10" ht="15.75">
      <c r="A35" s="220" t="s">
        <v>77</v>
      </c>
      <c r="B35" s="182"/>
      <c r="C35" s="74"/>
      <c r="D35" s="190"/>
      <c r="E35" s="190"/>
      <c r="F35" s="190"/>
      <c r="H35" s="183"/>
      <c r="I35" s="183"/>
      <c r="J35" s="183"/>
    </row>
    <row r="36" spans="1:10" ht="17.25" customHeight="1">
      <c r="A36" s="63"/>
      <c r="B36" s="182"/>
      <c r="C36" s="74"/>
      <c r="D36" s="190"/>
      <c r="E36" s="190"/>
      <c r="F36" s="190"/>
      <c r="H36" s="183"/>
      <c r="I36" s="183"/>
      <c r="J36" s="183"/>
    </row>
    <row r="37" spans="1:10" ht="60">
      <c r="A37" s="56" t="s">
        <v>47</v>
      </c>
      <c r="B37" s="91" t="s">
        <v>110</v>
      </c>
      <c r="D37" s="184">
        <v>585</v>
      </c>
      <c r="E37" s="185"/>
      <c r="F37" s="184">
        <v>441</v>
      </c>
      <c r="H37" s="183"/>
      <c r="I37" s="183"/>
      <c r="J37" s="183"/>
    </row>
    <row r="38" spans="1:10" ht="5.25" customHeight="1" hidden="1">
      <c r="A38" s="78"/>
      <c r="D38" s="194"/>
      <c r="E38" s="195"/>
      <c r="F38" s="194"/>
      <c r="H38" s="183"/>
      <c r="I38" s="183"/>
      <c r="J38" s="183"/>
    </row>
    <row r="39" spans="1:10" ht="60">
      <c r="A39" s="56" t="s">
        <v>48</v>
      </c>
      <c r="B39" s="91" t="s">
        <v>111</v>
      </c>
      <c r="C39" s="74"/>
      <c r="D39" s="196">
        <v>1124</v>
      </c>
      <c r="E39" s="190"/>
      <c r="F39" s="196">
        <v>160</v>
      </c>
      <c r="H39" s="183"/>
      <c r="I39" s="240" t="s">
        <v>66</v>
      </c>
      <c r="J39" s="183" t="s">
        <v>66</v>
      </c>
    </row>
    <row r="40" spans="1:10" ht="11.25" customHeight="1">
      <c r="A40" s="78"/>
      <c r="D40" s="193"/>
      <c r="E40" s="186"/>
      <c r="F40" s="193"/>
      <c r="H40" s="183"/>
      <c r="I40" s="183"/>
      <c r="J40" s="183"/>
    </row>
    <row r="41" spans="1:10" ht="15.75" customHeight="1">
      <c r="A41" s="246"/>
      <c r="D41" s="245" t="s">
        <v>66</v>
      </c>
      <c r="E41" s="186"/>
      <c r="F41" s="196" t="s">
        <v>173</v>
      </c>
      <c r="H41" s="183"/>
      <c r="I41" s="183" t="s">
        <v>66</v>
      </c>
      <c r="J41" s="183" t="s">
        <v>66</v>
      </c>
    </row>
    <row r="42" spans="1:10" ht="15.75" customHeight="1">
      <c r="A42" s="78"/>
      <c r="D42" s="193" t="s">
        <v>66</v>
      </c>
      <c r="E42" s="186"/>
      <c r="F42" s="193" t="s">
        <v>66</v>
      </c>
      <c r="H42" s="183"/>
      <c r="I42" s="183"/>
      <c r="J42" s="183"/>
    </row>
    <row r="43" spans="1:10" ht="60">
      <c r="A43" s="197" t="s">
        <v>64</v>
      </c>
      <c r="B43" s="91" t="s">
        <v>112</v>
      </c>
      <c r="D43" s="184">
        <v>42</v>
      </c>
      <c r="E43" s="185"/>
      <c r="F43" s="184">
        <v>113</v>
      </c>
      <c r="H43" s="183"/>
      <c r="I43" s="240" t="s">
        <v>66</v>
      </c>
      <c r="J43" s="183"/>
    </row>
    <row r="44" spans="1:10" ht="15.75" customHeight="1">
      <c r="A44" s="78"/>
      <c r="D44" s="193"/>
      <c r="E44" s="186"/>
      <c r="F44" s="193"/>
      <c r="H44" s="183"/>
      <c r="I44" s="183"/>
      <c r="J44" s="183"/>
    </row>
    <row r="45" spans="1:10" ht="15">
      <c r="A45" s="63"/>
      <c r="B45" s="182"/>
      <c r="C45" s="74"/>
      <c r="D45" s="189"/>
      <c r="E45" s="190"/>
      <c r="F45" s="189"/>
      <c r="H45" s="183"/>
      <c r="I45" s="183"/>
      <c r="J45" s="183"/>
    </row>
    <row r="46" spans="1:10" ht="15">
      <c r="A46" s="63" t="s">
        <v>187</v>
      </c>
      <c r="B46" s="182"/>
      <c r="C46" s="74"/>
      <c r="D46" s="190">
        <f>20-20</f>
        <v>0</v>
      </c>
      <c r="E46" s="190"/>
      <c r="F46" s="190">
        <v>8</v>
      </c>
      <c r="H46" s="183"/>
      <c r="I46" s="183"/>
      <c r="J46" s="183"/>
    </row>
    <row r="47" spans="1:10" ht="15.75" thickBot="1">
      <c r="A47" s="63" t="s">
        <v>120</v>
      </c>
      <c r="B47" s="182"/>
      <c r="C47" s="74"/>
      <c r="D47" s="198">
        <v>2168</v>
      </c>
      <c r="E47" s="190"/>
      <c r="F47" s="198">
        <v>1120</v>
      </c>
      <c r="H47" s="183"/>
      <c r="I47" s="183"/>
      <c r="J47" s="183"/>
    </row>
    <row r="48" spans="1:10" ht="15.75" thickTop="1">
      <c r="A48" s="78"/>
      <c r="D48" s="187"/>
      <c r="E48" s="188"/>
      <c r="F48" s="187"/>
      <c r="H48" s="183"/>
      <c r="I48" s="183"/>
      <c r="J48" s="183"/>
    </row>
    <row r="49" spans="8:10" ht="15">
      <c r="H49" s="183"/>
      <c r="I49" s="183"/>
      <c r="J49" s="183"/>
    </row>
    <row r="50" spans="8:10" ht="15">
      <c r="H50" s="241"/>
      <c r="I50" s="208"/>
      <c r="J50" s="183"/>
    </row>
    <row r="51" spans="1:10" ht="15">
      <c r="A51" s="158" t="str">
        <f>A1</f>
        <v>" РОЗАХИМ " АД</v>
      </c>
      <c r="B51" s="199"/>
      <c r="C51" s="200"/>
      <c r="D51" s="201"/>
      <c r="E51" s="202"/>
      <c r="F51" s="201"/>
      <c r="H51" s="183"/>
      <c r="I51" s="183"/>
      <c r="J51" s="183"/>
    </row>
    <row r="52" spans="1:10" ht="15">
      <c r="A52" s="63" t="s">
        <v>8</v>
      </c>
      <c r="H52" s="183"/>
      <c r="I52" s="183"/>
      <c r="J52" s="183"/>
    </row>
    <row r="53" ht="15">
      <c r="A53" s="78" t="s">
        <v>199</v>
      </c>
    </row>
    <row r="54" spans="1:6" ht="142.5">
      <c r="A54" s="175"/>
      <c r="B54" s="176" t="s">
        <v>0</v>
      </c>
      <c r="C54" s="177"/>
      <c r="D54" s="178" t="s">
        <v>198</v>
      </c>
      <c r="E54" s="176"/>
      <c r="F54" s="178" t="s">
        <v>186</v>
      </c>
    </row>
    <row r="55" spans="1:7" ht="15">
      <c r="A55" s="63" t="s">
        <v>10</v>
      </c>
      <c r="B55" s="173"/>
      <c r="C55" s="172"/>
      <c r="D55" s="237" t="s">
        <v>157</v>
      </c>
      <c r="E55" s="180"/>
      <c r="F55" s="237" t="s">
        <v>157</v>
      </c>
      <c r="G55" s="173"/>
    </row>
    <row r="56" spans="1:7" ht="21.75" customHeight="1">
      <c r="A56" s="181"/>
      <c r="B56" s="173"/>
      <c r="C56" s="172"/>
      <c r="D56" s="179"/>
      <c r="E56" s="180"/>
      <c r="F56" s="179"/>
      <c r="G56" s="173"/>
    </row>
    <row r="57" spans="1:6" ht="18" customHeight="1">
      <c r="A57" s="63" t="s">
        <v>49</v>
      </c>
      <c r="B57" s="91" t="s">
        <v>66</v>
      </c>
      <c r="C57" s="74"/>
      <c r="D57" s="203"/>
      <c r="E57" s="203"/>
      <c r="F57" s="203"/>
    </row>
    <row r="58" spans="1:6" ht="14.25" customHeight="1">
      <c r="A58" s="63"/>
      <c r="B58" s="182"/>
      <c r="C58" s="74"/>
      <c r="D58" s="204"/>
      <c r="E58" s="203"/>
      <c r="F58" s="204"/>
    </row>
    <row r="59" spans="1:6" ht="90">
      <c r="A59" s="56" t="s">
        <v>50</v>
      </c>
      <c r="B59" s="205" t="s">
        <v>113</v>
      </c>
      <c r="D59" s="206">
        <v>64</v>
      </c>
      <c r="E59" s="207"/>
      <c r="F59" s="206">
        <v>64</v>
      </c>
    </row>
    <row r="60" spans="1:6" ht="9" customHeight="1">
      <c r="A60" s="56"/>
      <c r="D60" s="208"/>
      <c r="E60" s="209"/>
      <c r="F60" s="208"/>
    </row>
    <row r="61" spans="1:6" ht="15">
      <c r="A61" s="56" t="s">
        <v>55</v>
      </c>
      <c r="D61" s="208"/>
      <c r="E61" s="209"/>
      <c r="F61" s="208"/>
    </row>
    <row r="62" spans="1:7" ht="15">
      <c r="A62" s="90" t="s">
        <v>63</v>
      </c>
      <c r="C62" s="91"/>
      <c r="D62" s="208">
        <v>40</v>
      </c>
      <c r="E62" s="209"/>
      <c r="F62" s="208">
        <v>40</v>
      </c>
      <c r="G62" s="77" t="s">
        <v>66</v>
      </c>
    </row>
    <row r="63" spans="1:6" ht="15">
      <c r="A63" s="78" t="s">
        <v>11</v>
      </c>
      <c r="D63" s="208">
        <v>210</v>
      </c>
      <c r="E63" s="209"/>
      <c r="F63" s="208">
        <v>210</v>
      </c>
    </row>
    <row r="64" spans="1:6" ht="15">
      <c r="A64" s="78" t="s">
        <v>51</v>
      </c>
      <c r="D64" s="210">
        <v>9</v>
      </c>
      <c r="E64" s="209"/>
      <c r="F64" s="210">
        <v>9</v>
      </c>
    </row>
    <row r="65" spans="1:6" ht="90">
      <c r="A65" s="56" t="s">
        <v>37</v>
      </c>
      <c r="B65" s="91" t="s">
        <v>114</v>
      </c>
      <c r="D65" s="211">
        <f>SUM(D62:D64)</f>
        <v>259</v>
      </c>
      <c r="E65" s="207"/>
      <c r="F65" s="211">
        <f>SUM(F62:F64)</f>
        <v>259</v>
      </c>
    </row>
    <row r="66" spans="1:6" ht="9" customHeight="1">
      <c r="A66" s="78"/>
      <c r="D66" s="208"/>
      <c r="E66" s="209"/>
      <c r="F66" s="208"/>
    </row>
    <row r="67" spans="1:6" ht="15">
      <c r="A67" s="56" t="s">
        <v>56</v>
      </c>
      <c r="D67" s="208"/>
      <c r="E67" s="209"/>
      <c r="F67" s="208"/>
    </row>
    <row r="68" spans="1:7" ht="15">
      <c r="A68" s="212" t="s">
        <v>78</v>
      </c>
      <c r="D68" s="208">
        <v>404</v>
      </c>
      <c r="E68" s="209"/>
      <c r="F68" s="208">
        <v>243</v>
      </c>
      <c r="G68" s="77" t="s">
        <v>66</v>
      </c>
    </row>
    <row r="69" spans="1:6" ht="15">
      <c r="A69" s="78" t="s">
        <v>79</v>
      </c>
      <c r="D69" s="210">
        <v>122</v>
      </c>
      <c r="E69" s="209"/>
      <c r="F69" s="210">
        <v>161</v>
      </c>
    </row>
    <row r="70" spans="1:7" ht="90">
      <c r="A70" s="56" t="s">
        <v>46</v>
      </c>
      <c r="B70" s="91" t="s">
        <v>115</v>
      </c>
      <c r="D70" s="211">
        <f>SUM(D68:D69)</f>
        <v>526</v>
      </c>
      <c r="E70" s="209"/>
      <c r="F70" s="211">
        <f>SUM(F68:F69)</f>
        <v>404</v>
      </c>
      <c r="G70" s="209"/>
    </row>
    <row r="71" spans="1:6" ht="9" customHeight="1">
      <c r="A71" s="78"/>
      <c r="D71" s="213"/>
      <c r="E71" s="209"/>
      <c r="F71" s="213"/>
    </row>
    <row r="72" spans="1:6" ht="15">
      <c r="A72" s="63" t="s">
        <v>52</v>
      </c>
      <c r="B72" s="182"/>
      <c r="C72" s="74"/>
      <c r="D72" s="189">
        <f>D59+D65+D70</f>
        <v>849</v>
      </c>
      <c r="E72" s="190"/>
      <c r="F72" s="189">
        <f>F59+F65+F70</f>
        <v>727</v>
      </c>
    </row>
    <row r="73" spans="1:6" ht="6.75" customHeight="1" hidden="1">
      <c r="A73" s="78"/>
      <c r="D73" s="208"/>
      <c r="E73" s="209"/>
      <c r="F73" s="208"/>
    </row>
    <row r="74" spans="1:6" ht="75">
      <c r="A74" s="63" t="s">
        <v>139</v>
      </c>
      <c r="B74" s="91" t="s">
        <v>168</v>
      </c>
      <c r="C74" s="74"/>
      <c r="D74" s="190"/>
      <c r="E74" s="190"/>
      <c r="F74" s="190"/>
    </row>
    <row r="75" spans="1:6" ht="6" customHeight="1" hidden="1">
      <c r="A75" s="63"/>
      <c r="B75" s="182"/>
      <c r="C75" s="74"/>
      <c r="D75" s="190"/>
      <c r="E75" s="190"/>
      <c r="F75" s="190"/>
    </row>
    <row r="76" spans="1:6" ht="0.75" customHeight="1">
      <c r="A76" s="56" t="s">
        <v>80</v>
      </c>
      <c r="D76" s="193"/>
      <c r="E76" s="186"/>
      <c r="F76" s="193"/>
    </row>
    <row r="77" spans="1:6" ht="1.5" customHeight="1">
      <c r="A77" s="78" t="s">
        <v>159</v>
      </c>
      <c r="B77" s="91" t="s">
        <v>66</v>
      </c>
      <c r="D77" s="214"/>
      <c r="E77" s="214"/>
      <c r="F77" s="214">
        <f>30-30</f>
        <v>0</v>
      </c>
    </row>
    <row r="78" spans="1:6" ht="15">
      <c r="A78" s="78" t="s">
        <v>81</v>
      </c>
      <c r="D78" s="214" t="s">
        <v>66</v>
      </c>
      <c r="E78" s="214"/>
      <c r="F78" s="214">
        <v>0</v>
      </c>
    </row>
    <row r="79" spans="1:6" ht="15">
      <c r="A79" s="78" t="s">
        <v>163</v>
      </c>
      <c r="D79" s="214" t="s">
        <v>66</v>
      </c>
      <c r="E79" s="214"/>
      <c r="F79" s="214" t="s">
        <v>66</v>
      </c>
    </row>
    <row r="80" spans="1:6" ht="15">
      <c r="A80" s="78" t="s">
        <v>99</v>
      </c>
      <c r="D80" s="214">
        <v>3</v>
      </c>
      <c r="E80" s="214"/>
      <c r="F80" s="214">
        <v>3</v>
      </c>
    </row>
    <row r="81" spans="1:6" ht="2.25" customHeight="1">
      <c r="A81" s="63"/>
      <c r="B81" s="182"/>
      <c r="C81" s="74"/>
      <c r="D81" s="190"/>
      <c r="E81" s="190"/>
      <c r="F81" s="190"/>
    </row>
    <row r="82" spans="1:6" ht="15">
      <c r="A82" s="56" t="s">
        <v>37</v>
      </c>
      <c r="B82" s="182"/>
      <c r="C82" s="74"/>
      <c r="D82" s="217">
        <f>SUM(D77:D81)</f>
        <v>3</v>
      </c>
      <c r="E82" s="190"/>
      <c r="F82" s="217">
        <f>SUM(F77:F81)</f>
        <v>3</v>
      </c>
    </row>
    <row r="83" spans="1:6" ht="60">
      <c r="A83" s="56" t="s">
        <v>53</v>
      </c>
      <c r="B83" s="91" t="s">
        <v>167</v>
      </c>
      <c r="D83" s="244" t="s">
        <v>66</v>
      </c>
      <c r="E83" s="190"/>
      <c r="F83" s="244" t="s">
        <v>66</v>
      </c>
    </row>
    <row r="84" spans="1:6" ht="15">
      <c r="A84" s="63"/>
      <c r="D84" s="216"/>
      <c r="E84" s="207"/>
      <c r="F84" s="216"/>
    </row>
    <row r="85" spans="1:6" ht="15">
      <c r="A85" s="63" t="s">
        <v>140</v>
      </c>
      <c r="B85" s="182"/>
      <c r="C85" s="74"/>
      <c r="D85" s="208"/>
      <c r="E85" s="209"/>
      <c r="F85" s="208"/>
    </row>
    <row r="86" spans="1:6" ht="6" customHeight="1">
      <c r="A86" s="63"/>
      <c r="B86" s="182"/>
      <c r="C86" s="74"/>
      <c r="D86" s="208"/>
      <c r="E86" s="209"/>
      <c r="F86" s="208"/>
    </row>
    <row r="87" spans="1:6" ht="75">
      <c r="A87" s="56" t="s">
        <v>156</v>
      </c>
      <c r="B87" s="91" t="s">
        <v>168</v>
      </c>
      <c r="C87" s="215"/>
      <c r="D87" s="208"/>
      <c r="E87" s="209"/>
      <c r="F87" s="208"/>
    </row>
    <row r="88" spans="1:6" ht="15">
      <c r="A88" s="78" t="s">
        <v>83</v>
      </c>
      <c r="B88" s="91" t="s">
        <v>66</v>
      </c>
      <c r="D88" s="208">
        <v>1230</v>
      </c>
      <c r="E88" s="209"/>
      <c r="F88" s="208">
        <v>313</v>
      </c>
    </row>
    <row r="89" spans="1:10" ht="15">
      <c r="A89" s="78" t="s">
        <v>81</v>
      </c>
      <c r="D89" s="208">
        <v>50</v>
      </c>
      <c r="E89" s="209"/>
      <c r="F89" s="208" t="s">
        <v>66</v>
      </c>
      <c r="I89" s="209" t="s">
        <v>66</v>
      </c>
      <c r="J89" s="183" t="s">
        <v>66</v>
      </c>
    </row>
    <row r="90" spans="1:10" ht="12" customHeight="1">
      <c r="A90" s="78" t="s">
        <v>12</v>
      </c>
      <c r="B90" s="91" t="s">
        <v>66</v>
      </c>
      <c r="D90" s="208" t="s">
        <v>66</v>
      </c>
      <c r="E90" s="209"/>
      <c r="F90" s="208" t="s">
        <v>66</v>
      </c>
      <c r="J90" s="183"/>
    </row>
    <row r="91" spans="1:10" ht="12.75" customHeight="1">
      <c r="A91" s="78" t="s">
        <v>162</v>
      </c>
      <c r="D91" s="208" t="s">
        <v>66</v>
      </c>
      <c r="E91" s="209"/>
      <c r="F91" s="208" t="s">
        <v>66</v>
      </c>
      <c r="I91" s="77" t="s">
        <v>66</v>
      </c>
      <c r="J91" s="183" t="s">
        <v>66</v>
      </c>
    </row>
    <row r="92" spans="1:10" ht="15">
      <c r="A92" s="78" t="s">
        <v>82</v>
      </c>
      <c r="D92" s="208" t="s">
        <v>66</v>
      </c>
      <c r="E92" s="209"/>
      <c r="F92" s="208">
        <v>43</v>
      </c>
      <c r="J92" s="209"/>
    </row>
    <row r="93" spans="1:6" ht="15">
      <c r="A93" s="78" t="s">
        <v>166</v>
      </c>
      <c r="B93" s="91" t="s">
        <v>66</v>
      </c>
      <c r="D93" s="208">
        <v>17</v>
      </c>
      <c r="E93" s="209"/>
      <c r="F93" s="208">
        <v>14</v>
      </c>
    </row>
    <row r="94" spans="1:10" ht="15">
      <c r="A94" s="56" t="s">
        <v>37</v>
      </c>
      <c r="B94" s="91" t="s">
        <v>66</v>
      </c>
      <c r="C94" s="74"/>
      <c r="D94" s="217">
        <f>SUM(D88:D93)</f>
        <v>1297</v>
      </c>
      <c r="E94" s="190"/>
      <c r="F94" s="217">
        <f>SUM(F88:F93)</f>
        <v>370</v>
      </c>
      <c r="J94" s="209"/>
    </row>
    <row r="95" spans="1:6" ht="14.25" customHeight="1">
      <c r="A95" s="78"/>
      <c r="D95" s="208"/>
      <c r="E95" s="209"/>
      <c r="F95" s="208"/>
    </row>
    <row r="96" spans="1:6" ht="15">
      <c r="A96" s="78" t="s">
        <v>188</v>
      </c>
      <c r="D96" s="213">
        <v>19</v>
      </c>
      <c r="E96" s="209"/>
      <c r="F96" s="213">
        <v>20</v>
      </c>
    </row>
    <row r="97" spans="1:6" ht="15.75" thickBot="1">
      <c r="A97" s="63" t="s">
        <v>54</v>
      </c>
      <c r="B97" s="182"/>
      <c r="C97" s="74"/>
      <c r="D97" s="198">
        <v>2168</v>
      </c>
      <c r="E97" s="190"/>
      <c r="F97" s="198">
        <v>1120</v>
      </c>
    </row>
    <row r="98" spans="1:6" ht="15.75" thickTop="1">
      <c r="A98" s="78"/>
      <c r="D98" s="218"/>
      <c r="E98" s="219"/>
      <c r="F98" s="218"/>
    </row>
    <row r="99" spans="1:6" ht="15">
      <c r="A99" s="63"/>
      <c r="D99" s="247">
        <f>+D47-D97</f>
        <v>0</v>
      </c>
      <c r="E99" s="247"/>
      <c r="F99" s="247">
        <f>+F47-F97</f>
        <v>0</v>
      </c>
    </row>
    <row r="100" ht="15">
      <c r="A100" s="78"/>
    </row>
    <row r="101" spans="1:6" ht="15" hidden="1">
      <c r="A101" s="99"/>
      <c r="B101" s="149"/>
      <c r="C101" s="77"/>
      <c r="D101" s="77"/>
      <c r="F101" s="77"/>
    </row>
    <row r="102" spans="1:6" ht="15" hidden="1">
      <c r="A102" s="99"/>
      <c r="B102" s="149"/>
      <c r="C102" s="77"/>
      <c r="D102" s="77"/>
      <c r="F102" s="77"/>
    </row>
    <row r="103" ht="15" hidden="1">
      <c r="A103" s="105"/>
    </row>
    <row r="104" ht="15" hidden="1">
      <c r="A104" s="101"/>
    </row>
    <row r="105" ht="15" hidden="1">
      <c r="A105" s="103"/>
    </row>
    <row r="106" ht="15" hidden="1">
      <c r="A106" s="103"/>
    </row>
    <row r="107" ht="15" hidden="1">
      <c r="A107" s="101"/>
    </row>
    <row r="108" ht="15" hidden="1">
      <c r="A108" s="104"/>
    </row>
    <row r="109" ht="15" hidden="1"/>
    <row r="110" ht="15" hidden="1"/>
    <row r="111" ht="15" hidden="1"/>
    <row r="112" ht="15" hidden="1">
      <c r="A112" s="105"/>
    </row>
    <row r="113" ht="15" hidden="1"/>
    <row r="114" ht="15" hidden="1"/>
    <row r="115" ht="15" hidden="1"/>
    <row r="116" ht="15" hidden="1"/>
    <row r="117" spans="1:6" ht="15" hidden="1">
      <c r="A117" s="99"/>
      <c r="B117" s="149"/>
      <c r="C117" s="77"/>
      <c r="D117" s="77"/>
      <c r="F117" s="77"/>
    </row>
    <row r="118" spans="1:9" ht="15">
      <c r="A118" s="99"/>
      <c r="B118" s="149"/>
      <c r="C118" s="77"/>
      <c r="D118" s="77"/>
      <c r="F118" s="77"/>
      <c r="I118" s="208"/>
    </row>
    <row r="122" spans="1:6" ht="15">
      <c r="A122" s="99"/>
      <c r="B122" s="149"/>
      <c r="C122" s="77"/>
      <c r="D122" s="77"/>
      <c r="F122" s="77"/>
    </row>
    <row r="123" spans="1:6" ht="15">
      <c r="A123" s="99"/>
      <c r="B123" s="149"/>
      <c r="C123" s="77"/>
      <c r="D123" s="77"/>
      <c r="F123" s="77"/>
    </row>
    <row r="124" ht="15">
      <c r="A124" s="149" t="s">
        <v>174</v>
      </c>
    </row>
    <row r="125" ht="15">
      <c r="A125" s="149"/>
    </row>
    <row r="127" ht="15">
      <c r="A127" s="101" t="str">
        <f>'Income Stat.'!A56</f>
        <v>Изпълнителен директор:</v>
      </c>
    </row>
    <row r="128" ht="15">
      <c r="A128" s="101" t="s">
        <v>189</v>
      </c>
    </row>
    <row r="129" ht="15">
      <c r="A129" s="103" t="s">
        <v>175</v>
      </c>
    </row>
    <row r="130" ht="15">
      <c r="A130" s="103"/>
    </row>
    <row r="131" ht="15">
      <c r="A131" s="103"/>
    </row>
    <row r="132" ht="15">
      <c r="A132" s="101" t="str">
        <f>'Income Stat.'!A58</f>
        <v>Съставител:</v>
      </c>
    </row>
    <row r="133" ht="15">
      <c r="A133" s="104" t="s">
        <v>190</v>
      </c>
    </row>
    <row r="136" ht="15">
      <c r="A136" s="154" t="str">
        <f>'Income Stat.'!A61</f>
        <v> </v>
      </c>
    </row>
    <row r="137" spans="1:8" ht="15">
      <c r="A137" s="154"/>
      <c r="H137" s="73">
        <v>3</v>
      </c>
    </row>
    <row r="138" ht="15">
      <c r="A138" s="94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19">
      <selection activeCell="A40" sqref="A40"/>
    </sheetView>
  </sheetViews>
  <sheetFormatPr defaultColWidth="9.140625" defaultRowHeight="0" customHeight="1" zeroHeight="1"/>
  <cols>
    <col min="1" max="1" width="62.140625" style="129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2" t="str">
        <f>'Income Stat.'!A1:F1</f>
        <v>" РОЗАХИМ" АД</v>
      </c>
      <c r="B1" s="253"/>
      <c r="C1" s="253"/>
      <c r="D1" s="253"/>
      <c r="E1" s="253"/>
      <c r="F1" s="106"/>
      <c r="G1" s="3"/>
      <c r="H1" s="111"/>
    </row>
    <row r="2" spans="1:7" s="6" customFormat="1" ht="18" customHeight="1">
      <c r="A2" s="254" t="s">
        <v>191</v>
      </c>
      <c r="B2" s="255"/>
      <c r="C2" s="255"/>
      <c r="D2" s="255"/>
      <c r="E2" s="255"/>
      <c r="F2" s="106"/>
      <c r="G2" s="5"/>
    </row>
    <row r="3" spans="1:8" ht="28.5" customHeight="1">
      <c r="A3" s="112"/>
      <c r="B3" s="113"/>
      <c r="C3" s="44">
        <v>2008</v>
      </c>
      <c r="D3" s="44"/>
      <c r="E3" s="44">
        <v>2007</v>
      </c>
      <c r="F3" s="10"/>
      <c r="G3" s="11"/>
      <c r="H3" s="114"/>
    </row>
    <row r="4" spans="1:8" ht="16.5" customHeight="1">
      <c r="A4" s="112"/>
      <c r="B4" s="7"/>
      <c r="C4" s="237" t="s">
        <v>157</v>
      </c>
      <c r="D4" s="9"/>
      <c r="E4" s="237" t="s">
        <v>157</v>
      </c>
      <c r="F4" s="10"/>
      <c r="G4" s="11"/>
      <c r="H4" s="114"/>
    </row>
    <row r="5" spans="1:8" ht="23.25" customHeight="1">
      <c r="A5" s="112"/>
      <c r="B5" s="7"/>
      <c r="C5" s="8"/>
      <c r="D5" s="9"/>
      <c r="E5" s="8"/>
      <c r="F5" s="10"/>
      <c r="G5" s="11"/>
      <c r="H5" s="114"/>
    </row>
    <row r="6" spans="1:10" ht="13.5" customHeight="1">
      <c r="A6" s="115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6" t="s">
        <v>14</v>
      </c>
      <c r="B7" s="13"/>
      <c r="C7" s="16">
        <v>2092</v>
      </c>
      <c r="D7" s="14"/>
      <c r="E7" s="16">
        <v>1669</v>
      </c>
      <c r="F7" s="14"/>
      <c r="G7" s="5"/>
      <c r="H7" s="14"/>
      <c r="I7" s="15">
        <f>+E7+H7</f>
        <v>1669</v>
      </c>
    </row>
    <row r="8" spans="1:12" ht="13.5" customHeight="1">
      <c r="A8" s="116" t="s">
        <v>15</v>
      </c>
      <c r="B8" s="13"/>
      <c r="C8" s="16">
        <v>-1940</v>
      </c>
      <c r="D8" s="14"/>
      <c r="E8" s="16">
        <v>-1562</v>
      </c>
      <c r="F8" s="14"/>
      <c r="G8" s="5"/>
      <c r="H8" s="14"/>
      <c r="I8" s="15">
        <f>+E8+H8</f>
        <v>-1562</v>
      </c>
      <c r="L8" s="15" t="e">
        <f>+E8+#REF!</f>
        <v>#REF!</v>
      </c>
    </row>
    <row r="9" spans="1:12" ht="13.5" customHeight="1">
      <c r="A9" s="116" t="s">
        <v>16</v>
      </c>
      <c r="B9" s="13"/>
      <c r="C9" s="16">
        <v>-57</v>
      </c>
      <c r="D9" s="14"/>
      <c r="E9" s="16">
        <v>-63</v>
      </c>
      <c r="F9" s="14"/>
      <c r="G9" s="5"/>
      <c r="H9" s="14"/>
      <c r="I9" s="15"/>
      <c r="L9" s="15"/>
    </row>
    <row r="10" spans="1:9" s="18" customFormat="1" ht="13.5" customHeight="1">
      <c r="A10" s="116" t="s">
        <v>17</v>
      </c>
      <c r="B10" s="17"/>
      <c r="C10" s="16"/>
      <c r="D10" s="14"/>
      <c r="E10" s="16">
        <v>0</v>
      </c>
      <c r="F10" s="14"/>
      <c r="G10" s="3"/>
      <c r="H10" s="14"/>
      <c r="I10" s="15"/>
    </row>
    <row r="11" spans="1:9" s="18" customFormat="1" ht="13.5" customHeight="1">
      <c r="A11" s="116" t="s">
        <v>90</v>
      </c>
      <c r="B11" s="17"/>
      <c r="C11" s="16">
        <v>-110</v>
      </c>
      <c r="D11" s="14"/>
      <c r="E11" s="16"/>
      <c r="F11" s="14"/>
      <c r="G11" s="3"/>
      <c r="H11" s="14"/>
      <c r="I11" s="15"/>
    </row>
    <row r="12" spans="1:9" s="18" customFormat="1" ht="13.5" customHeight="1">
      <c r="A12" s="116" t="s">
        <v>91</v>
      </c>
      <c r="B12" s="17"/>
      <c r="C12" s="16">
        <v>-17</v>
      </c>
      <c r="D12" s="14"/>
      <c r="E12" s="16">
        <v>-4</v>
      </c>
      <c r="F12" s="14"/>
      <c r="G12" s="3"/>
      <c r="H12" s="14"/>
      <c r="I12" s="15"/>
    </row>
    <row r="13" spans="1:9" s="18" customFormat="1" ht="25.5">
      <c r="A13" s="116" t="s">
        <v>18</v>
      </c>
      <c r="B13" s="17"/>
      <c r="C13" s="16"/>
      <c r="D13" s="14"/>
      <c r="E13" s="16"/>
      <c r="F13" s="14"/>
      <c r="G13" s="3"/>
      <c r="H13" s="14"/>
      <c r="I13" s="15"/>
    </row>
    <row r="14" spans="1:9" s="18" customFormat="1" ht="13.5" customHeight="1">
      <c r="A14" s="116" t="s">
        <v>160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6" t="s">
        <v>32</v>
      </c>
      <c r="B15" s="13"/>
      <c r="C15" s="16">
        <v>0</v>
      </c>
      <c r="D15" s="14"/>
      <c r="E15" s="16">
        <v>0</v>
      </c>
      <c r="F15" s="14"/>
      <c r="H15" s="14"/>
      <c r="I15" s="15"/>
    </row>
    <row r="16" spans="1:9" s="18" customFormat="1" ht="13.5" customHeight="1">
      <c r="A16" s="115" t="s">
        <v>19</v>
      </c>
      <c r="B16" s="17"/>
      <c r="C16" s="117">
        <f>SUM(C7:C15)</f>
        <v>-32</v>
      </c>
      <c r="D16" s="118"/>
      <c r="E16" s="117">
        <f>SUM(E7:E15)</f>
        <v>40</v>
      </c>
      <c r="F16" s="14"/>
      <c r="G16" s="3"/>
      <c r="H16" s="14"/>
      <c r="I16" s="15">
        <f>+E16+H16</f>
        <v>40</v>
      </c>
    </row>
    <row r="17" spans="1:9" ht="13.5" customHeight="1">
      <c r="A17" s="116"/>
      <c r="B17" s="13"/>
      <c r="C17" s="16"/>
      <c r="D17" s="14"/>
      <c r="E17" s="16"/>
      <c r="F17" s="14"/>
      <c r="H17" s="14"/>
      <c r="I17" s="15"/>
    </row>
    <row r="18" spans="1:9" ht="13.5" customHeight="1">
      <c r="A18" s="115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6" t="s">
        <v>21</v>
      </c>
      <c r="B19" s="13"/>
      <c r="C19" s="16">
        <v>-39</v>
      </c>
      <c r="D19" s="14"/>
      <c r="E19" s="16">
        <v>0</v>
      </c>
      <c r="F19" s="14"/>
      <c r="H19" s="14"/>
      <c r="I19" s="15"/>
    </row>
    <row r="20" spans="1:10" ht="15">
      <c r="A20" s="119" t="s">
        <v>22</v>
      </c>
      <c r="B20" s="13"/>
      <c r="C20" s="16">
        <v>0</v>
      </c>
      <c r="D20" s="118"/>
      <c r="E20" s="16">
        <v>0</v>
      </c>
      <c r="F20" s="118"/>
      <c r="G20" s="5"/>
      <c r="H20" s="14"/>
      <c r="I20" s="15">
        <f>+E20+H20</f>
        <v>0</v>
      </c>
      <c r="J20" s="15"/>
    </row>
    <row r="21" spans="1:11" ht="13.5" customHeight="1">
      <c r="A21" s="116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5" t="s">
        <v>59</v>
      </c>
      <c r="B22" s="13"/>
      <c r="C22" s="117">
        <f>SUM(C19:C21)</f>
        <v>-39</v>
      </c>
      <c r="D22" s="118"/>
      <c r="E22" s="117">
        <f>SUM(E19:E21)</f>
        <v>0</v>
      </c>
      <c r="F22" s="14"/>
      <c r="H22" s="14"/>
      <c r="I22" s="15"/>
    </row>
    <row r="23" spans="1:9" ht="13.5" customHeight="1">
      <c r="A23" s="116"/>
      <c r="B23" s="13"/>
      <c r="C23" s="16"/>
      <c r="D23" s="14"/>
      <c r="E23" s="16"/>
      <c r="F23" s="14"/>
      <c r="H23" s="14"/>
      <c r="I23" s="15"/>
    </row>
    <row r="24" spans="1:10" ht="14.25" customHeight="1">
      <c r="A24" s="120" t="s">
        <v>23</v>
      </c>
      <c r="B24" s="13"/>
      <c r="C24" s="121"/>
      <c r="D24" s="118"/>
      <c r="E24" s="121"/>
      <c r="F24" s="118"/>
      <c r="G24" s="5"/>
      <c r="H24" s="14"/>
      <c r="I24" s="15"/>
      <c r="J24" s="15"/>
    </row>
    <row r="25" spans="1:10" ht="13.5" customHeight="1">
      <c r="A25" s="116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6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6" t="s">
        <v>97</v>
      </c>
      <c r="B27" s="13"/>
      <c r="C27" s="16">
        <v>0</v>
      </c>
      <c r="E27" s="16"/>
      <c r="H27" s="14"/>
      <c r="I27" s="15"/>
    </row>
    <row r="28" spans="1:9" ht="15">
      <c r="A28" s="116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6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6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2" t="s">
        <v>58</v>
      </c>
      <c r="B31" s="13"/>
      <c r="C31" s="117">
        <f>SUM(C25:C30)</f>
        <v>0</v>
      </c>
      <c r="D31" s="123"/>
      <c r="E31" s="117">
        <f>SUM(E25:E30)</f>
        <v>0</v>
      </c>
      <c r="F31" s="19"/>
    </row>
    <row r="32" spans="1:5" ht="13.5" customHeight="1">
      <c r="A32" s="124"/>
      <c r="B32" s="13"/>
      <c r="C32" s="16"/>
      <c r="E32" s="16"/>
    </row>
    <row r="33" spans="1:7" s="18" customFormat="1" ht="25.5">
      <c r="A33" s="125" t="s">
        <v>57</v>
      </c>
      <c r="B33" s="17"/>
      <c r="C33" s="126">
        <f>SUM(C16,C22,C31)</f>
        <v>-71</v>
      </c>
      <c r="D33" s="123"/>
      <c r="E33" s="126">
        <f>SUM(E16,E22,E31)</f>
        <v>40</v>
      </c>
      <c r="F33" s="123"/>
      <c r="G33" s="5"/>
    </row>
    <row r="34" spans="1:5" ht="13.5" customHeight="1">
      <c r="A34" s="124"/>
      <c r="B34" s="13"/>
      <c r="C34" s="16"/>
      <c r="E34" s="16"/>
    </row>
    <row r="35" spans="1:5" ht="13.5" customHeight="1">
      <c r="A35" s="124" t="s">
        <v>24</v>
      </c>
      <c r="B35" s="13"/>
      <c r="C35" s="45">
        <v>113</v>
      </c>
      <c r="D35" s="20"/>
      <c r="E35" s="45">
        <v>18</v>
      </c>
    </row>
    <row r="36" spans="1:5" ht="13.5" customHeight="1">
      <c r="A36" s="124"/>
      <c r="B36" s="13"/>
      <c r="C36" s="16"/>
      <c r="E36" s="16"/>
    </row>
    <row r="37" spans="1:7" s="18" customFormat="1" ht="13.5" customHeight="1" thickBot="1">
      <c r="A37" s="122" t="s">
        <v>200</v>
      </c>
      <c r="B37" s="17"/>
      <c r="C37" s="127">
        <f>SUM(C33,C35)</f>
        <v>42</v>
      </c>
      <c r="D37" s="118"/>
      <c r="E37" s="127">
        <f>SUM(E33,E35)</f>
        <v>58</v>
      </c>
      <c r="F37" s="118"/>
      <c r="G37" s="5"/>
    </row>
    <row r="38" spans="1:5" ht="16.5" thickTop="1">
      <c r="A38" s="128"/>
      <c r="B38" s="13"/>
      <c r="C38" s="156">
        <f>'Balance Sheet'!D43-'Cash Flow Stat.'!C37</f>
        <v>0</v>
      </c>
      <c r="D38" s="157"/>
      <c r="E38" s="156"/>
    </row>
    <row r="39" spans="1:5" ht="15.75">
      <c r="A39" s="128"/>
      <c r="B39" s="13"/>
      <c r="C39" s="156"/>
      <c r="D39" s="157"/>
      <c r="E39" s="156"/>
    </row>
    <row r="40" spans="1:5" ht="15.75">
      <c r="A40" s="128"/>
      <c r="B40" s="13"/>
      <c r="C40" s="156"/>
      <c r="D40" s="157"/>
      <c r="E40" s="156"/>
    </row>
    <row r="41" spans="1:5" ht="15">
      <c r="A41" s="155"/>
      <c r="B41" s="13"/>
      <c r="C41" s="16"/>
      <c r="E41" s="16"/>
    </row>
    <row r="42" spans="1:5" ht="15.75">
      <c r="A42" s="128"/>
      <c r="B42" s="13"/>
      <c r="C42" s="16"/>
      <c r="E42" s="16"/>
    </row>
    <row r="43" spans="1:5" ht="13.5" customHeight="1">
      <c r="A43" s="155" t="s">
        <v>174</v>
      </c>
      <c r="B43" s="13"/>
      <c r="C43" s="16"/>
      <c r="E43" s="16"/>
    </row>
    <row r="44" spans="1:5" ht="13.5" customHeight="1">
      <c r="A44" s="155"/>
      <c r="B44" s="13"/>
      <c r="C44" s="16"/>
      <c r="E44" s="16"/>
    </row>
    <row r="45" spans="1:5" ht="13.5" customHeight="1">
      <c r="A45" s="155"/>
      <c r="B45" s="13"/>
      <c r="C45" s="16"/>
      <c r="E45" s="16"/>
    </row>
    <row r="46" spans="1:5" ht="13.5" customHeight="1">
      <c r="A46" s="155"/>
      <c r="B46" s="13"/>
      <c r="C46" s="16"/>
      <c r="E46" s="16"/>
    </row>
    <row r="47" spans="1:5" ht="13.5" customHeight="1">
      <c r="A47" s="155"/>
      <c r="B47" s="13"/>
      <c r="C47" s="16"/>
      <c r="E47" s="16"/>
    </row>
    <row r="48" ht="13.5" customHeight="1">
      <c r="A48" s="107"/>
    </row>
    <row r="49" spans="1:5" ht="13.5" customHeight="1">
      <c r="A49" s="99" t="str">
        <f>'Income Stat.'!A56</f>
        <v>Изпълнителен директор:</v>
      </c>
      <c r="B49" s="256"/>
      <c r="C49" s="256"/>
      <c r="D49" s="256"/>
      <c r="E49" s="256"/>
    </row>
    <row r="50" spans="1:5" ht="13.5" customHeight="1">
      <c r="A50" s="99" t="s">
        <v>189</v>
      </c>
      <c r="B50" s="159"/>
      <c r="C50" s="159"/>
      <c r="D50" s="159"/>
      <c r="E50" s="159"/>
    </row>
    <row r="51" spans="1:5" ht="13.5" customHeight="1">
      <c r="A51" s="99"/>
      <c r="B51" s="159"/>
      <c r="C51" s="159"/>
      <c r="D51" s="159"/>
      <c r="E51" s="159"/>
    </row>
    <row r="52" spans="1:5" ht="13.5" customHeight="1">
      <c r="A52" s="99"/>
      <c r="B52" s="159"/>
      <c r="C52" s="159"/>
      <c r="D52" s="159"/>
      <c r="E52" s="159"/>
    </row>
    <row r="53" spans="1:5" ht="13.5" customHeight="1">
      <c r="A53" s="99"/>
      <c r="B53" s="159"/>
      <c r="C53" s="159"/>
      <c r="D53" s="159"/>
      <c r="E53" s="159"/>
    </row>
    <row r="54" ht="13.5" customHeight="1">
      <c r="A54" s="149" t="str">
        <f>'Income Stat.'!A58</f>
        <v>Съставител:</v>
      </c>
    </row>
    <row r="55" ht="13.5" customHeight="1">
      <c r="A55" s="149" t="s">
        <v>195</v>
      </c>
    </row>
    <row r="56" ht="13.5" customHeight="1">
      <c r="A56" s="110"/>
    </row>
    <row r="57" ht="13.5" customHeight="1">
      <c r="A57" s="101" t="s">
        <v>66</v>
      </c>
    </row>
    <row r="58" ht="13.5" customHeight="1">
      <c r="A58" s="103" t="str">
        <f>'Income Stat.'!A63</f>
        <v> </v>
      </c>
    </row>
    <row r="59" spans="1:5" ht="13.5" customHeight="1">
      <c r="A59" s="108"/>
      <c r="E59" s="242"/>
    </row>
    <row r="60" spans="1:5" ht="15">
      <c r="A60" s="104"/>
      <c r="E60" s="242">
        <v>4</v>
      </c>
    </row>
    <row r="61" ht="0" customHeight="1" hidden="1">
      <c r="A61" s="104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tabSelected="1" zoomScaleSheetLayoutView="100" workbookViewId="0" topLeftCell="A1">
      <selection activeCell="T41" sqref="T41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2" customWidth="1"/>
    <col min="26" max="16384" width="9.140625" style="23" customWidth="1"/>
  </cols>
  <sheetData>
    <row r="1" spans="1:24" ht="18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194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7" ht="38.25" customHeight="1">
      <c r="A4" s="259"/>
      <c r="B4" s="257" t="s">
        <v>50</v>
      </c>
      <c r="C4" s="139"/>
      <c r="D4" s="257" t="s">
        <v>11</v>
      </c>
      <c r="E4" s="139"/>
      <c r="F4" s="257" t="s">
        <v>25</v>
      </c>
      <c r="G4" s="139"/>
      <c r="H4" s="257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7" t="s">
        <v>51</v>
      </c>
      <c r="Q4" s="139"/>
      <c r="R4" s="257"/>
      <c r="S4" s="139"/>
      <c r="T4" s="257" t="s">
        <v>65</v>
      </c>
      <c r="U4" s="139"/>
      <c r="V4" s="257" t="s">
        <v>29</v>
      </c>
      <c r="W4" s="139"/>
      <c r="X4" s="257" t="s">
        <v>52</v>
      </c>
      <c r="Z4"/>
      <c r="AA4"/>
    </row>
    <row r="5" spans="1:27" s="25" customFormat="1" ht="15">
      <c r="A5" s="260"/>
      <c r="B5" s="258"/>
      <c r="C5" s="140"/>
      <c r="D5" s="258"/>
      <c r="E5" s="140"/>
      <c r="F5" s="258"/>
      <c r="G5" s="140"/>
      <c r="H5" s="258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58"/>
      <c r="Q5" s="140"/>
      <c r="R5" s="258"/>
      <c r="S5" s="140"/>
      <c r="T5" s="258"/>
      <c r="U5" s="140"/>
      <c r="V5" s="258"/>
      <c r="W5" s="140"/>
      <c r="X5" s="258"/>
      <c r="Y5" s="223"/>
      <c r="Z5"/>
      <c r="AA5"/>
    </row>
    <row r="6" spans="1:27" s="25" customFormat="1" ht="15">
      <c r="A6" s="42"/>
      <c r="B6" s="236" t="s">
        <v>157</v>
      </c>
      <c r="C6" s="53"/>
      <c r="D6" s="236" t="s">
        <v>157</v>
      </c>
      <c r="E6" s="53"/>
      <c r="F6" s="52"/>
      <c r="G6" s="53"/>
      <c r="H6" s="236" t="s">
        <v>157</v>
      </c>
      <c r="I6" s="54"/>
      <c r="J6" s="54"/>
      <c r="K6" s="54"/>
      <c r="L6" s="54"/>
      <c r="M6" s="54"/>
      <c r="N6" s="54"/>
      <c r="O6" s="54"/>
      <c r="P6" s="236" t="s">
        <v>157</v>
      </c>
      <c r="Q6" s="53"/>
      <c r="R6" s="55"/>
      <c r="S6" s="53"/>
      <c r="T6" s="236" t="s">
        <v>157</v>
      </c>
      <c r="U6" s="53"/>
      <c r="V6" s="52"/>
      <c r="W6" s="53"/>
      <c r="X6" s="236" t="s">
        <v>157</v>
      </c>
      <c r="Y6" s="223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  <c r="Y7" s="224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4"/>
      <c r="Z8"/>
      <c r="AA8"/>
    </row>
    <row r="9" spans="1:27" s="32" customFormat="1" ht="1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4"/>
      <c r="Z9"/>
      <c r="AA9"/>
    </row>
    <row r="10" spans="1:27" s="32" customFormat="1" ht="27" customHeight="1" hidden="1">
      <c r="A10" s="26" t="s">
        <v>154</v>
      </c>
      <c r="B10" s="30">
        <v>64</v>
      </c>
      <c r="C10" s="31"/>
      <c r="D10" s="30">
        <v>210</v>
      </c>
      <c r="E10" s="31"/>
      <c r="F10" s="132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173</v>
      </c>
      <c r="T10" s="30">
        <v>404</v>
      </c>
      <c r="U10" s="31"/>
      <c r="V10" s="132"/>
      <c r="W10" s="31"/>
      <c r="X10" s="49">
        <f>SUM(B10:T10)</f>
        <v>727</v>
      </c>
      <c r="Y10" s="224"/>
      <c r="Z10"/>
      <c r="AA10"/>
    </row>
    <row r="11" spans="1:27" s="32" customFormat="1" ht="25.5" hidden="1">
      <c r="A11" s="46" t="s">
        <v>130</v>
      </c>
      <c r="B11" s="30"/>
      <c r="C11" s="31"/>
      <c r="D11" s="30"/>
      <c r="E11" s="31"/>
      <c r="F11" s="132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2"/>
      <c r="W11" s="31"/>
      <c r="X11" s="49">
        <f>SUM(B11:T11)</f>
        <v>0</v>
      </c>
      <c r="Y11" s="224"/>
      <c r="Z11"/>
      <c r="AA11"/>
    </row>
    <row r="12" spans="1:27" s="32" customFormat="1" ht="24.75" customHeight="1" hidden="1">
      <c r="A12" s="26" t="s">
        <v>141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2"/>
      <c r="W12" s="31"/>
      <c r="X12" s="49">
        <f>SUM(B12:T12)</f>
        <v>727</v>
      </c>
      <c r="Y12" s="224"/>
      <c r="Z12"/>
      <c r="AA12"/>
    </row>
    <row r="13" spans="1:27" s="32" customFormat="1" ht="24.75" customHeight="1" hidden="1">
      <c r="A13" s="26" t="s">
        <v>155</v>
      </c>
      <c r="B13" s="30">
        <f>B12</f>
        <v>64</v>
      </c>
      <c r="C13" s="133"/>
      <c r="D13" s="30">
        <f>D12</f>
        <v>210</v>
      </c>
      <c r="E13" s="133">
        <f aca="true" t="shared" si="1" ref="E13:Q13">SUM(E14:E15)</f>
        <v>0</v>
      </c>
      <c r="F13" s="132">
        <f t="shared" si="1"/>
        <v>0</v>
      </c>
      <c r="G13" s="132">
        <f t="shared" si="1"/>
        <v>0</v>
      </c>
      <c r="H13" s="30">
        <f>H12</f>
        <v>40</v>
      </c>
      <c r="I13" s="132">
        <f t="shared" si="1"/>
        <v>0</v>
      </c>
      <c r="J13" s="132">
        <f t="shared" si="1"/>
        <v>0</v>
      </c>
      <c r="K13" s="132">
        <f t="shared" si="1"/>
        <v>0</v>
      </c>
      <c r="L13" s="132">
        <f t="shared" si="1"/>
        <v>0</v>
      </c>
      <c r="M13" s="132">
        <f t="shared" si="1"/>
        <v>0</v>
      </c>
      <c r="N13" s="132">
        <f t="shared" si="1"/>
        <v>0</v>
      </c>
      <c r="O13" s="133"/>
      <c r="P13" s="30">
        <f>P12</f>
        <v>9</v>
      </c>
      <c r="Q13" s="133">
        <f t="shared" si="1"/>
        <v>0</v>
      </c>
      <c r="R13" s="30"/>
      <c r="S13" s="133"/>
      <c r="T13" s="30">
        <f>T12</f>
        <v>404</v>
      </c>
      <c r="U13" s="31"/>
      <c r="V13" s="132"/>
      <c r="W13" s="31"/>
      <c r="X13" s="49">
        <f>SUM(B13:T13)</f>
        <v>727</v>
      </c>
      <c r="Y13" s="224"/>
      <c r="Z13"/>
      <c r="AA13"/>
    </row>
    <row r="14" spans="1:27" s="32" customFormat="1" ht="15" hidden="1">
      <c r="A14" s="33"/>
      <c r="B14" s="134">
        <v>0</v>
      </c>
      <c r="C14" s="48"/>
      <c r="D14" s="134"/>
      <c r="E14" s="48"/>
      <c r="F14" s="134"/>
      <c r="G14" s="48"/>
      <c r="H14" s="134"/>
      <c r="I14" s="35"/>
      <c r="J14" s="35"/>
      <c r="K14" s="35"/>
      <c r="L14" s="35"/>
      <c r="M14" s="35"/>
      <c r="N14" s="35"/>
      <c r="O14" s="34"/>
      <c r="P14" s="134"/>
      <c r="Q14" s="48"/>
      <c r="R14" s="134"/>
      <c r="S14" s="48"/>
      <c r="T14" s="134"/>
      <c r="U14" s="31"/>
      <c r="V14" s="132"/>
      <c r="W14" s="31"/>
      <c r="X14" s="49">
        <f aca="true" t="shared" si="2" ref="X14:X27">SUM(B14:T14)</f>
        <v>0</v>
      </c>
      <c r="Y14" s="224"/>
      <c r="Z14"/>
      <c r="AA14"/>
    </row>
    <row r="15" spans="1:31" s="32" customFormat="1" ht="15" hidden="1">
      <c r="A15" s="227" t="s">
        <v>142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2"/>
      <c r="W15" s="31"/>
      <c r="X15" s="49">
        <f t="shared" si="2"/>
        <v>0</v>
      </c>
      <c r="Y15" s="224"/>
      <c r="Z15"/>
      <c r="AA15"/>
      <c r="AB15" s="160"/>
      <c r="AC15" s="160"/>
      <c r="AD15" s="160"/>
      <c r="AE15" s="160"/>
    </row>
    <row r="16" spans="1:31" s="27" customFormat="1" ht="14.25" customHeight="1" hidden="1">
      <c r="A16" s="227" t="s">
        <v>143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4"/>
      <c r="Z16"/>
      <c r="AA16"/>
      <c r="AB16" s="161"/>
      <c r="AC16" s="161"/>
      <c r="AD16" s="161"/>
      <c r="AE16" s="161"/>
    </row>
    <row r="17" spans="1:31" s="32" customFormat="1" ht="12.75" customHeight="1" hidden="1">
      <c r="A17" s="227" t="s">
        <v>144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4"/>
      <c r="Z17"/>
      <c r="AA17"/>
      <c r="AB17" s="160"/>
      <c r="AC17" s="160"/>
      <c r="AD17" s="160"/>
      <c r="AE17" s="160"/>
    </row>
    <row r="18" spans="1:31" s="27" customFormat="1" ht="30" hidden="1">
      <c r="A18" s="227" t="s">
        <v>145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4"/>
      <c r="Z18"/>
      <c r="AA18"/>
      <c r="AB18" s="161"/>
      <c r="AC18" s="161"/>
      <c r="AD18" s="161"/>
      <c r="AE18" s="161"/>
    </row>
    <row r="19" spans="1:31" s="27" customFormat="1" ht="30" hidden="1">
      <c r="A19" s="227" t="s">
        <v>146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3">
        <v>0</v>
      </c>
      <c r="Q19" s="34"/>
      <c r="R19" s="143"/>
      <c r="S19" s="34"/>
      <c r="T19" s="34" t="s">
        <v>66</v>
      </c>
      <c r="U19" s="34"/>
      <c r="V19" s="34"/>
      <c r="W19" s="34"/>
      <c r="X19" s="49">
        <f t="shared" si="2"/>
        <v>0</v>
      </c>
      <c r="Y19" s="224"/>
      <c r="Z19"/>
      <c r="AA19"/>
      <c r="AB19" s="161"/>
      <c r="AC19" s="161"/>
      <c r="AD19" s="161"/>
      <c r="AE19" s="161"/>
    </row>
    <row r="20" spans="1:31" s="27" customFormat="1" ht="14.25" customHeight="1" hidden="1">
      <c r="A20" s="227" t="s">
        <v>147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4"/>
      <c r="Z20"/>
      <c r="AA20"/>
      <c r="AB20" s="161"/>
      <c r="AC20" s="161"/>
      <c r="AD20" s="161"/>
      <c r="AE20" s="161"/>
    </row>
    <row r="21" spans="1:31" s="27" customFormat="1" ht="30" hidden="1">
      <c r="A21" s="227" t="s">
        <v>148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4"/>
      <c r="Z21"/>
      <c r="AA21"/>
      <c r="AB21" s="161"/>
      <c r="AC21" s="161"/>
      <c r="AD21" s="161"/>
      <c r="AE21" s="161"/>
    </row>
    <row r="22" spans="1:31" s="27" customFormat="1" ht="30" hidden="1">
      <c r="A22" s="227" t="s">
        <v>149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4"/>
      <c r="Z22"/>
      <c r="AA22"/>
      <c r="AB22" s="161"/>
      <c r="AC22" s="161"/>
      <c r="AD22" s="161"/>
      <c r="AE22" s="161"/>
    </row>
    <row r="23" spans="1:31" s="27" customFormat="1" ht="15" hidden="1">
      <c r="A23" s="227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4"/>
      <c r="Z23"/>
      <c r="AA23"/>
      <c r="AB23" s="161"/>
      <c r="AC23" s="161"/>
      <c r="AD23" s="161"/>
      <c r="AE23" s="161"/>
    </row>
    <row r="24" spans="1:31" s="233" customFormat="1" ht="30" hidden="1">
      <c r="A24" s="228" t="s">
        <v>151</v>
      </c>
      <c r="B24" s="235"/>
      <c r="C24" s="229"/>
      <c r="D24" s="235"/>
      <c r="E24" s="229"/>
      <c r="F24" s="229"/>
      <c r="G24" s="229"/>
      <c r="H24" s="235"/>
      <c r="I24" s="229"/>
      <c r="J24" s="229"/>
      <c r="K24" s="229"/>
      <c r="L24" s="229"/>
      <c r="M24" s="229"/>
      <c r="N24" s="229"/>
      <c r="O24" s="229"/>
      <c r="P24" s="235"/>
      <c r="Q24" s="229"/>
      <c r="R24" s="229"/>
      <c r="S24" s="229"/>
      <c r="T24" s="235"/>
      <c r="U24" s="229"/>
      <c r="V24" s="229"/>
      <c r="W24" s="229"/>
      <c r="X24" s="230">
        <f t="shared" si="2"/>
        <v>0</v>
      </c>
      <c r="Y24" s="234"/>
      <c r="Z24" s="231"/>
      <c r="AA24" s="231"/>
      <c r="AB24" s="232"/>
      <c r="AC24" s="232"/>
      <c r="AD24" s="232"/>
      <c r="AE24" s="232"/>
    </row>
    <row r="25" spans="1:31" s="27" customFormat="1" ht="15" hidden="1">
      <c r="A25" s="227" t="s">
        <v>152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4"/>
      <c r="Z25"/>
      <c r="AA25"/>
      <c r="AB25" s="161"/>
      <c r="AC25" s="161"/>
      <c r="AD25" s="161"/>
      <c r="AE25" s="161"/>
    </row>
    <row r="26" spans="1:31" s="27" customFormat="1" ht="15" hidden="1">
      <c r="A26" s="227" t="s">
        <v>165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4"/>
      <c r="Z26"/>
      <c r="AA26"/>
      <c r="AB26" s="161"/>
      <c r="AC26" s="161"/>
      <c r="AD26" s="161"/>
      <c r="AE26" s="161"/>
    </row>
    <row r="27" spans="1:31" s="27" customFormat="1" ht="15" hidden="1">
      <c r="A27" s="164" t="s">
        <v>129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4"/>
      <c r="Z27"/>
      <c r="AA27"/>
      <c r="AB27" s="161"/>
      <c r="AC27" s="161"/>
      <c r="AD27" s="161"/>
      <c r="AE27" s="161"/>
    </row>
    <row r="28" spans="1:31" s="32" customFormat="1" ht="29.25" customHeight="1" thickBot="1">
      <c r="A28" s="26" t="s">
        <v>192</v>
      </c>
      <c r="B28" s="51">
        <f>SUM(B13:B27)</f>
        <v>64</v>
      </c>
      <c r="C28" s="31"/>
      <c r="D28" s="51">
        <f>SUM(D13:D27)</f>
        <v>210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f>SUM(P13:P27)</f>
        <v>9</v>
      </c>
      <c r="Q28" s="31"/>
      <c r="R28" s="51">
        <f>SUM(R13:R22)</f>
        <v>0</v>
      </c>
      <c r="S28" s="31"/>
      <c r="T28" s="51">
        <f>SUM(T13:T27)</f>
        <v>404</v>
      </c>
      <c r="U28" s="31"/>
      <c r="V28" s="30" t="e">
        <f>SUM(V9,#REF!,V16,V17,#REF!,#REF!,#REF!,#REF!,V21)</f>
        <v>#REF!</v>
      </c>
      <c r="W28" s="31"/>
      <c r="X28" s="51">
        <f>X13+X14+X15+X16+X17+X23+X19+X26</f>
        <v>727</v>
      </c>
      <c r="Y28" s="225"/>
      <c r="Z28"/>
      <c r="AA28"/>
      <c r="AB28" s="160"/>
      <c r="AC28" s="160"/>
      <c r="AD28" s="160"/>
      <c r="AE28" s="160"/>
    </row>
    <row r="29" spans="1:31" s="32" customFormat="1" ht="26.25" thickTop="1">
      <c r="A29" s="46" t="s">
        <v>130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4"/>
      <c r="Z29"/>
      <c r="AA29"/>
      <c r="AB29" s="160"/>
      <c r="AC29" s="160"/>
      <c r="AD29" s="160"/>
      <c r="AE29" s="160"/>
    </row>
    <row r="30" spans="1:31" s="32" customFormat="1" ht="25.5" customHeight="1">
      <c r="A30" s="26" t="s">
        <v>141</v>
      </c>
      <c r="B30" s="30">
        <f>SUM(B28,B29)</f>
        <v>64</v>
      </c>
      <c r="C30" s="31"/>
      <c r="D30" s="30">
        <f>SUM(D28,D29)</f>
        <v>210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9</v>
      </c>
      <c r="Q30" s="31"/>
      <c r="R30" s="30">
        <f>SUM(R28,R29)</f>
        <v>0</v>
      </c>
      <c r="S30" s="31"/>
      <c r="T30" s="30">
        <f>SUM(T28,T29)</f>
        <v>404</v>
      </c>
      <c r="U30" s="31"/>
      <c r="V30" s="30" t="e">
        <f>SUM(#REF!,V29)</f>
        <v>#REF!</v>
      </c>
      <c r="W30" s="31"/>
      <c r="X30" s="49">
        <f aca="true" t="shared" si="4" ref="X30:X37">B30+D30+H30+P30+R30+T30</f>
        <v>727</v>
      </c>
      <c r="Y30" s="226"/>
      <c r="Z30"/>
      <c r="AA30"/>
      <c r="AB30" s="160"/>
      <c r="AC30" s="160"/>
      <c r="AD30" s="160"/>
      <c r="AE30" s="160"/>
    </row>
    <row r="31" spans="1:31" s="32" customFormat="1" ht="14.25">
      <c r="A31" s="26" t="s">
        <v>193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60"/>
      <c r="AC31" s="160"/>
      <c r="AD31" s="160"/>
      <c r="AE31" s="160"/>
    </row>
    <row r="32" spans="1:31" s="32" customFormat="1" ht="15" hidden="1">
      <c r="A32" s="227" t="s">
        <v>142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2"/>
      <c r="W32" s="31"/>
      <c r="X32" s="221">
        <f t="shared" si="4"/>
        <v>0</v>
      </c>
      <c r="Y32"/>
      <c r="Z32"/>
      <c r="AA32"/>
      <c r="AB32" s="160"/>
      <c r="AC32" s="160"/>
      <c r="AD32" s="160"/>
      <c r="AE32" s="160"/>
    </row>
    <row r="33" spans="1:31" s="32" customFormat="1" ht="15" hidden="1">
      <c r="A33" s="227" t="s">
        <v>143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2"/>
      <c r="W33" s="31"/>
      <c r="X33" s="49">
        <f t="shared" si="4"/>
        <v>0</v>
      </c>
      <c r="Y33"/>
      <c r="Z33"/>
      <c r="AA33"/>
      <c r="AB33" s="160"/>
      <c r="AC33" s="160"/>
      <c r="AD33" s="160"/>
      <c r="AE33" s="160"/>
    </row>
    <row r="34" spans="1:31" s="32" customFormat="1" ht="30" hidden="1">
      <c r="A34" s="227" t="s">
        <v>144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2"/>
      <c r="W34" s="31"/>
      <c r="X34" s="49">
        <f t="shared" si="4"/>
        <v>0</v>
      </c>
      <c r="Y34"/>
      <c r="Z34"/>
      <c r="AA34"/>
      <c r="AB34" s="160"/>
      <c r="AC34" s="160"/>
      <c r="AD34" s="160"/>
      <c r="AE34" s="160"/>
    </row>
    <row r="35" spans="1:31" s="32" customFormat="1" ht="30">
      <c r="A35" s="227" t="s">
        <v>145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60"/>
      <c r="AC35" s="160"/>
      <c r="AD35" s="160"/>
      <c r="AE35" s="160"/>
    </row>
    <row r="36" spans="1:31" s="32" customFormat="1" ht="30" hidden="1">
      <c r="A36" s="227" t="s">
        <v>146</v>
      </c>
      <c r="B36" s="34">
        <v>0</v>
      </c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3">
        <v>0</v>
      </c>
      <c r="Q36" s="34"/>
      <c r="R36" s="143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60"/>
      <c r="AC36" s="160"/>
      <c r="AD36" s="160"/>
      <c r="AE36" s="160"/>
    </row>
    <row r="37" spans="1:31" s="32" customFormat="1" ht="27.75" customHeight="1" hidden="1">
      <c r="A37" s="227" t="s">
        <v>147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60"/>
      <c r="AC37" s="160"/>
      <c r="AD37" s="160"/>
      <c r="AE37" s="160"/>
    </row>
    <row r="38" spans="1:31" s="32" customFormat="1" ht="30">
      <c r="A38" s="227" t="s">
        <v>148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60"/>
      <c r="AC38" s="160"/>
      <c r="AD38" s="160"/>
      <c r="AE38" s="160"/>
    </row>
    <row r="39" spans="1:31" s="32" customFormat="1" ht="30" hidden="1">
      <c r="A39" s="227" t="s">
        <v>149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60"/>
      <c r="AC39" s="160"/>
      <c r="AD39" s="160"/>
      <c r="AE39" s="160"/>
    </row>
    <row r="40" spans="1:31" s="32" customFormat="1" ht="15">
      <c r="A40" s="227" t="s">
        <v>150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122</v>
      </c>
      <c r="U40" s="34"/>
      <c r="V40" s="34"/>
      <c r="W40" s="34"/>
      <c r="X40" s="49">
        <f>SUM(B40:U40)</f>
        <v>122</v>
      </c>
      <c r="Y40"/>
      <c r="Z40"/>
      <c r="AA40"/>
      <c r="AB40" s="160"/>
      <c r="AC40" s="160"/>
      <c r="AD40" s="160"/>
      <c r="AE40" s="160"/>
    </row>
    <row r="41" spans="1:31" s="233" customFormat="1" ht="30">
      <c r="A41" s="228" t="s">
        <v>151</v>
      </c>
      <c r="B41" s="235"/>
      <c r="C41" s="229"/>
      <c r="D41" s="235"/>
      <c r="E41" s="229"/>
      <c r="F41" s="229"/>
      <c r="G41" s="229"/>
      <c r="H41" s="235"/>
      <c r="I41" s="229"/>
      <c r="J41" s="229"/>
      <c r="K41" s="229"/>
      <c r="L41" s="229"/>
      <c r="M41" s="229"/>
      <c r="N41" s="229"/>
      <c r="O41" s="229"/>
      <c r="P41" s="235"/>
      <c r="Q41" s="229"/>
      <c r="R41" s="229"/>
      <c r="S41" s="229"/>
      <c r="T41" s="235"/>
      <c r="U41" s="229"/>
      <c r="V41" s="229"/>
      <c r="W41" s="229"/>
      <c r="X41" s="230"/>
      <c r="Y41" s="231"/>
      <c r="Z41" s="231"/>
      <c r="AA41" s="231"/>
      <c r="AB41" s="232"/>
      <c r="AC41" s="232"/>
      <c r="AD41" s="232"/>
      <c r="AE41" s="232"/>
    </row>
    <row r="42" spans="1:31" s="32" customFormat="1" ht="15" hidden="1">
      <c r="A42" s="227" t="s">
        <v>152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60"/>
      <c r="AC42" s="160"/>
      <c r="AD42" s="160"/>
      <c r="AE42" s="160"/>
    </row>
    <row r="43" spans="1:31" s="32" customFormat="1" ht="15" hidden="1">
      <c r="A43" s="227" t="s">
        <v>153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60"/>
      <c r="AC43" s="160"/>
      <c r="AD43" s="160"/>
      <c r="AE43" s="160"/>
    </row>
    <row r="44" spans="1:31" s="32" customFormat="1" ht="15" hidden="1">
      <c r="A44" s="164" t="s">
        <v>129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60"/>
      <c r="AC44" s="160"/>
      <c r="AD44" s="160"/>
      <c r="AE44" s="160"/>
    </row>
    <row r="45" spans="1:31" s="27" customFormat="1" ht="29.25" customHeight="1" thickBot="1">
      <c r="A45" s="26" t="s">
        <v>201</v>
      </c>
      <c r="B45" s="51">
        <f>SUM(B30:B44)</f>
        <v>64</v>
      </c>
      <c r="C45" s="31"/>
      <c r="D45" s="51">
        <f>SUM(D30:D44)</f>
        <v>210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9</v>
      </c>
      <c r="Q45" s="31"/>
      <c r="R45" s="51">
        <f>SUM(R30:R37)</f>
        <v>0</v>
      </c>
      <c r="S45" s="31"/>
      <c r="T45" s="51">
        <f>SUM(T30:T44)</f>
        <v>526</v>
      </c>
      <c r="U45" s="31"/>
      <c r="V45" s="30" t="e">
        <f>SUM(V30,#REF!,V35,#REF!,#REF!,#REF!,#REF!,#REF!,#REF!)</f>
        <v>#REF!</v>
      </c>
      <c r="W45" s="31"/>
      <c r="X45" s="51">
        <f>SUM(X30:X44)</f>
        <v>849</v>
      </c>
      <c r="Y45"/>
      <c r="Z45"/>
      <c r="AA45"/>
      <c r="AB45" s="161"/>
      <c r="AC45" s="161"/>
      <c r="AD45" s="161"/>
      <c r="AE45" s="161"/>
    </row>
    <row r="46" spans="1:31" s="27" customFormat="1" ht="15.75" thickTop="1">
      <c r="A46" s="33"/>
      <c r="P46" s="146"/>
      <c r="Y46"/>
      <c r="Z46"/>
      <c r="AA46"/>
      <c r="AB46" s="161"/>
      <c r="AC46" s="161"/>
      <c r="AD46" s="161"/>
      <c r="AE46" s="161"/>
    </row>
    <row r="47" spans="1:31" s="27" customFormat="1" ht="15">
      <c r="A47" s="99"/>
      <c r="D47" s="150"/>
      <c r="E47" s="150"/>
      <c r="F47" s="150"/>
      <c r="G47" s="150"/>
      <c r="X47" s="146"/>
      <c r="Y47"/>
      <c r="Z47" s="162"/>
      <c r="AA47" s="161"/>
      <c r="AB47" s="161"/>
      <c r="AC47" s="161"/>
      <c r="AD47" s="161"/>
      <c r="AE47" s="161"/>
    </row>
    <row r="48" spans="1:31" s="27" customFormat="1" ht="15">
      <c r="A48" s="99"/>
      <c r="D48" s="150"/>
      <c r="E48" s="150"/>
      <c r="F48" s="150"/>
      <c r="G48" s="150"/>
      <c r="X48" s="146"/>
      <c r="Y48"/>
      <c r="Z48" s="162"/>
      <c r="AA48" s="161"/>
      <c r="AB48" s="161"/>
      <c r="AC48" s="161"/>
      <c r="AD48" s="161"/>
      <c r="AE48" s="161"/>
    </row>
    <row r="49" spans="1:31" s="27" customFormat="1" ht="15">
      <c r="A49" s="99"/>
      <c r="D49" s="150"/>
      <c r="E49" s="150"/>
      <c r="F49" s="150"/>
      <c r="G49" s="150"/>
      <c r="X49" s="146"/>
      <c r="Y49"/>
      <c r="Z49" s="162"/>
      <c r="AA49" s="161"/>
      <c r="AB49" s="161"/>
      <c r="AC49" s="161"/>
      <c r="AD49" s="161"/>
      <c r="AE49" s="161"/>
    </row>
    <row r="50" spans="1:31" s="27" customFormat="1" ht="15">
      <c r="A50" s="99"/>
      <c r="D50" s="150"/>
      <c r="E50" s="150"/>
      <c r="F50" s="150"/>
      <c r="G50" s="150"/>
      <c r="X50" s="146"/>
      <c r="Y50"/>
      <c r="Z50" s="162"/>
      <c r="AA50" s="161"/>
      <c r="AB50" s="161"/>
      <c r="AC50" s="161"/>
      <c r="AD50" s="161"/>
      <c r="AE50" s="161"/>
    </row>
    <row r="51" spans="1:31" s="27" customFormat="1" ht="15">
      <c r="A51" s="99"/>
      <c r="D51" s="150"/>
      <c r="E51" s="150"/>
      <c r="F51" s="150"/>
      <c r="G51" s="150"/>
      <c r="X51" s="146"/>
      <c r="Y51"/>
      <c r="Z51" s="162"/>
      <c r="AA51" s="161"/>
      <c r="AB51" s="161"/>
      <c r="AC51" s="161"/>
      <c r="AD51" s="161"/>
      <c r="AE51" s="161"/>
    </row>
    <row r="52" spans="1:31" s="27" customFormat="1" ht="15">
      <c r="A52" s="99"/>
      <c r="D52" s="150"/>
      <c r="E52" s="150"/>
      <c r="F52" s="150"/>
      <c r="G52" s="150"/>
      <c r="X52" s="146"/>
      <c r="Y52"/>
      <c r="Z52" s="162"/>
      <c r="AA52" s="161"/>
      <c r="AB52" s="161"/>
      <c r="AC52" s="161"/>
      <c r="AD52" s="161"/>
      <c r="AE52" s="161"/>
    </row>
    <row r="53" spans="1:31" s="27" customFormat="1" ht="15">
      <c r="A53" s="99"/>
      <c r="D53" s="150"/>
      <c r="E53" s="150"/>
      <c r="F53" s="150"/>
      <c r="G53" s="150"/>
      <c r="X53" s="146"/>
      <c r="Y53"/>
      <c r="Z53" s="162"/>
      <c r="AA53" s="161"/>
      <c r="AB53" s="161"/>
      <c r="AC53" s="161"/>
      <c r="AD53" s="161"/>
      <c r="AE53" s="161"/>
    </row>
    <row r="54" spans="1:31" s="27" customFormat="1" ht="15">
      <c r="A54" s="99"/>
      <c r="D54" s="150"/>
      <c r="E54" s="150"/>
      <c r="F54" s="150"/>
      <c r="G54" s="150"/>
      <c r="X54" s="146"/>
      <c r="Y54"/>
      <c r="Z54" s="162"/>
      <c r="AA54" s="161"/>
      <c r="AB54" s="161"/>
      <c r="AC54" s="161"/>
      <c r="AD54" s="161"/>
      <c r="AE54" s="161"/>
    </row>
    <row r="55" spans="25:31" s="27" customFormat="1" ht="15">
      <c r="Y55"/>
      <c r="Z55" s="161"/>
      <c r="AA55" s="161"/>
      <c r="AB55" s="161"/>
      <c r="AC55" s="161"/>
      <c r="AD55" s="161"/>
      <c r="AE55" s="161"/>
    </row>
    <row r="56" spans="1:31" ht="15">
      <c r="A56" s="149"/>
      <c r="Y56"/>
      <c r="Z56" s="163"/>
      <c r="AA56" s="163"/>
      <c r="AB56" s="163"/>
      <c r="AC56" s="163"/>
      <c r="AD56" s="163"/>
      <c r="AE56" s="163"/>
    </row>
    <row r="57" spans="1:31" ht="15">
      <c r="A57" s="101"/>
      <c r="V57" s="24"/>
      <c r="W57" s="24"/>
      <c r="Y57"/>
      <c r="Z57" s="163"/>
      <c r="AA57" s="163"/>
      <c r="AB57" s="163"/>
      <c r="AC57" s="163"/>
      <c r="AD57" s="163"/>
      <c r="AE57" s="163"/>
    </row>
    <row r="58" spans="1:31" ht="15">
      <c r="A58" s="149" t="s">
        <v>178</v>
      </c>
      <c r="V58" s="37"/>
      <c r="W58" s="37"/>
      <c r="Y58"/>
      <c r="Z58" s="163"/>
      <c r="AA58" s="163"/>
      <c r="AB58" s="163"/>
      <c r="AC58" s="163"/>
      <c r="AD58" s="163"/>
      <c r="AE58" s="163"/>
    </row>
    <row r="59" spans="1:31" ht="15">
      <c r="A59" s="149"/>
      <c r="V59" s="37"/>
      <c r="W59" s="37"/>
      <c r="Y59"/>
      <c r="Z59" s="163"/>
      <c r="AA59" s="163"/>
      <c r="AB59" s="163"/>
      <c r="AC59" s="163"/>
      <c r="AD59" s="163"/>
      <c r="AE59" s="163"/>
    </row>
    <row r="60" spans="1:31" ht="15">
      <c r="A60" s="149"/>
      <c r="V60" s="37"/>
      <c r="W60" s="37"/>
      <c r="Y60"/>
      <c r="Z60" s="163"/>
      <c r="AA60" s="163"/>
      <c r="AB60" s="163"/>
      <c r="AC60" s="163"/>
      <c r="AD60" s="163"/>
      <c r="AE60" s="163"/>
    </row>
    <row r="61" spans="1:31" ht="15">
      <c r="A61" s="149"/>
      <c r="V61" s="37"/>
      <c r="W61" s="37"/>
      <c r="Y61"/>
      <c r="Z61" s="163"/>
      <c r="AA61" s="163"/>
      <c r="AB61" s="163"/>
      <c r="AC61" s="163"/>
      <c r="AD61" s="163"/>
      <c r="AE61" s="163"/>
    </row>
    <row r="62" spans="1:31" ht="15">
      <c r="A62" s="108"/>
      <c r="V62" s="37"/>
      <c r="W62" s="37"/>
      <c r="Y62"/>
      <c r="Z62" s="163"/>
      <c r="AA62" s="163"/>
      <c r="AB62" s="163"/>
      <c r="AC62" s="163"/>
      <c r="AD62" s="163"/>
      <c r="AE62" s="163"/>
    </row>
    <row r="63" spans="1:31" ht="15">
      <c r="A63" s="101" t="str">
        <f>'Income Stat.'!A56</f>
        <v>Изпълнителен директор:</v>
      </c>
      <c r="Y63"/>
      <c r="Z63" s="163"/>
      <c r="AA63" s="163"/>
      <c r="AB63" s="163"/>
      <c r="AC63" s="163"/>
      <c r="AD63" s="163"/>
      <c r="AE63" s="163"/>
    </row>
    <row r="64" spans="1:31" ht="15">
      <c r="A64" s="103" t="s">
        <v>196</v>
      </c>
      <c r="V64" s="38"/>
      <c r="W64" s="38"/>
      <c r="Y64"/>
      <c r="Z64" s="163"/>
      <c r="AA64" s="163"/>
      <c r="AB64" s="163"/>
      <c r="AC64" s="163"/>
      <c r="AD64" s="163"/>
      <c r="AE64" s="163"/>
    </row>
    <row r="65" spans="1:31" ht="15">
      <c r="A65" s="103"/>
      <c r="V65" s="38"/>
      <c r="W65" s="38"/>
      <c r="Y65"/>
      <c r="Z65" s="163"/>
      <c r="AA65" s="163"/>
      <c r="AB65" s="163"/>
      <c r="AC65" s="163"/>
      <c r="AD65" s="163"/>
      <c r="AE65" s="163"/>
    </row>
    <row r="66" spans="1:31" ht="15">
      <c r="A66" s="103"/>
      <c r="V66" s="38"/>
      <c r="W66" s="38"/>
      <c r="Y66"/>
      <c r="Z66" s="163"/>
      <c r="AA66" s="163"/>
      <c r="AB66" s="163"/>
      <c r="AC66" s="163"/>
      <c r="AD66" s="163"/>
      <c r="AE66" s="163"/>
    </row>
    <row r="67" spans="1:31" ht="15">
      <c r="A67" s="101"/>
      <c r="V67" s="38"/>
      <c r="W67" s="38"/>
      <c r="Y67"/>
      <c r="Z67" s="163"/>
      <c r="AA67" s="163"/>
      <c r="AB67" s="163"/>
      <c r="AC67" s="163"/>
      <c r="AD67" s="163"/>
      <c r="AE67" s="163"/>
    </row>
    <row r="68" spans="1:25" ht="15">
      <c r="A68" s="151" t="str">
        <f>'Income Stat.'!A58</f>
        <v>Съставител:</v>
      </c>
      <c r="V68" s="38"/>
      <c r="W68" s="38"/>
      <c r="Y68"/>
    </row>
    <row r="69" spans="1:25" ht="15">
      <c r="A69" s="103" t="s">
        <v>190</v>
      </c>
      <c r="V69" s="38"/>
      <c r="W69" s="38"/>
      <c r="Y69"/>
    </row>
    <row r="70" spans="1:25" ht="18.75">
      <c r="A70" s="1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4" t="str">
        <f>'Income Stat.'!A61</f>
        <v> 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3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3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Emo</cp:lastModifiedBy>
  <cp:lastPrinted>2006-04-09T11:00:51Z</cp:lastPrinted>
  <dcterms:created xsi:type="dcterms:W3CDTF">2003-02-07T14:36:34Z</dcterms:created>
  <dcterms:modified xsi:type="dcterms:W3CDTF">2008-07-15T13:16:18Z</dcterms:modified>
  <cp:category/>
  <cp:version/>
  <cp:contentType/>
  <cp:contentStatus/>
</cp:coreProperties>
</file>