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<sst xmlns="http://schemas.openxmlformats.org/spreadsheetml/2006/main" count="1094" uniqueCount="915">
  <si>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</si>
  <si>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</si>
  <si>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</si>
  <si>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</si>
  <si>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</si>
  <si>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</si>
  <si>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</si>
  <si>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</si>
  <si>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</si>
  <si>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</si>
  <si>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</si>
  <si>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</si>
  <si>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</si>
  <si>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</si>
  <si>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</si>
  <si>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</si>
  <si>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</si>
  <si>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</si>
  <si>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</si>
  <si>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</si>
  <si>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</si>
  <si>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</si>
  <si>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</si>
  <si>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</si>
  <si>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</si>
  <si>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</si>
  <si>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</si>
  <si>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</si>
  <si>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</si>
  <si>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</si>
  <si>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</si>
  <si>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</si>
  <si>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</si>
  <si>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</si>
  <si>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</si>
  <si>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</si>
  <si>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</si>
  <si>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</si>
  <si>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</si>
  <si>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</si>
  <si>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</si>
  <si>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</si>
  <si>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</si>
  <si>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</si>
  <si>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</si>
  <si>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</si>
  <si>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</si>
  <si>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</si>
  <si>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</si>
  <si>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</si>
  <si>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</si>
  <si>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</si>
  <si>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</si>
  <si>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</si>
  <si>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</si>
  <si>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</si>
  <si>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</si>
  <si>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</si>
  <si>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</si>
  <si>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</si>
  <si>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</si>
  <si>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</si>
  <si>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</si>
  <si>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</si>
  <si>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</si>
  <si>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</si>
  <si>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</si>
  <si>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</si>
  <si>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</si>
  <si>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</si>
  <si>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</si>
  <si>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</si>
  <si>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</si>
  <si>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</si>
  <si>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</si>
  <si>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</si>
  <si>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</si>
  <si>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</si>
  <si>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</si>
  <si>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</si>
  <si>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</si>
  <si>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</si>
  <si>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</si>
  <si>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</si>
  <si>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</si>
  <si>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</si>
  <si>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</si>
  <si>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</si>
  <si>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</si>
  <si>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</si>
  <si>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</si>
  <si>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</si>
  <si>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</si>
  <si>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</si>
  <si>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</si>
  <si>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</si>
  <si>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</si>
  <si>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</si>
  <si>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</si>
  <si>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</si>
  <si>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</si>
  <si>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</si>
  <si>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</si>
  <si>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</si>
  <si>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</si>
  <si>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</si>
  <si>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</si>
  <si>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</si>
  <si>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</si>
  <si>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</si>
  <si>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</si>
  <si>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</si>
  <si>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</si>
  <si>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</si>
  <si>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</si>
  <si>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</si>
  <si>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</si>
  <si>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</si>
  <si>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</si>
  <si>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</si>
  <si>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</si>
  <si>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</si>
  <si>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</si>
  <si>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</si>
  <si>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</si>
  <si>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</si>
  <si>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</si>
  <si>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</si>
  <si>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</si>
  <si>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</si>
  <si>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</si>
  <si>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</si>
  <si>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</si>
  <si>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</si>
  <si>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</si>
  <si>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</si>
  <si>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</si>
  <si>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</si>
  <si>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</si>
  <si>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</si>
  <si>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</si>
  <si>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</si>
  <si>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</si>
  <si>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</si>
  <si>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</si>
  <si>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</si>
  <si>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</si>
  <si>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</si>
  <si>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</si>
  <si>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</si>
  <si>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</si>
  <si>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</si>
  <si>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</si>
  <si>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</si>
  <si>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</si>
  <si>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</si>
  <si>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</si>
  <si>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</si>
  <si>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</si>
  <si>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</si>
  <si>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</si>
  <si>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</si>
  <si>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</si>
  <si>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</si>
  <si>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</si>
  <si>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</si>
  <si>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</si>
  <si>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</si>
  <si>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</si>
  <si>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</si>
  <si>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</si>
  <si>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</si>
  <si>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</si>
  <si>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</si>
  <si>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</si>
  <si>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</si>
  <si>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</si>
  <si>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</si>
  <si>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</si>
  <si>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</si>
  <si>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</si>
  <si>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</si>
  <si>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</si>
  <si>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</si>
  <si>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</si>
  <si>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</si>
  <si>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</si>
  <si>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</si>
  <si>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</si>
  <si>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</si>
  <si>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</si>
  <si>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</si>
  <si>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</si>
  <si>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</si>
  <si>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</si>
  <si>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</si>
  <si>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</si>
  <si>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</si>
  <si>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</si>
  <si>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</si>
  <si>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</si>
  <si>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</si>
  <si>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</si>
  <si>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</si>
  <si>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</si>
  <si>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</si>
  <si>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</si>
  <si>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</si>
  <si>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</si>
  <si>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</si>
  <si>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</si>
  <si>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</si>
  <si>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</si>
  <si>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</si>
  <si>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</si>
  <si>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</si>
  <si>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</si>
  <si>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</si>
  <si>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</si>
  <si>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</si>
  <si>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</si>
  <si>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</si>
  <si>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</si>
  <si>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</si>
  <si>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</si>
  <si>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</si>
  <si>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</si>
  <si>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</si>
  <si>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</si>
  <si>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</si>
  <si>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</si>
  <si>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</si>
  <si>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</si>
  <si>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</si>
  <si>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</si>
  <si>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</si>
  <si>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</si>
  <si>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</si>
  <si>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</si>
  <si>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</si>
  <si>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</si>
  <si>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</si>
  <si>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</si>
  <si>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</si>
  <si>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</si>
  <si>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</si>
  <si>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</si>
  <si>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</si>
  <si>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</si>
  <si>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</si>
  <si>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</si>
  <si>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</si>
  <si>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</si>
  <si>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</si>
  <si>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</si>
  <si>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</si>
  <si>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</si>
  <si>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</si>
  <si>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</si>
  <si>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</si>
  <si>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</si>
  <si>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</si>
  <si>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</si>
  <si>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</si>
  <si>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</si>
  <si>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</si>
  <si>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</si>
  <si>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</si>
  <si>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</si>
  <si>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</si>
  <si>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</si>
  <si>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</si>
  <si>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</si>
  <si>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</si>
  <si>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</si>
  <si>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</si>
  <si>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</si>
  <si>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</si>
  <si>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</si>
  <si>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</si>
  <si>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</si>
  <si>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</si>
  <si>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</si>
  <si>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</si>
  <si>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</si>
  <si>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</si>
  <si>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</si>
  <si>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</si>
  <si>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</si>
  <si>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</si>
  <si>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</si>
  <si>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</si>
  <si>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</si>
  <si>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</si>
  <si>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</si>
  <si>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</si>
  <si>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</si>
  <si>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</si>
  <si>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</si>
  <si>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</si>
  <si>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</si>
  <si>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</si>
  <si>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</si>
  <si>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</si>
  <si>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</si>
  <si>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</si>
  <si>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</si>
  <si>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</si>
  <si>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</si>
  <si>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</si>
  <si>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</si>
  <si>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</si>
  <si>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</si>
  <si>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</si>
  <si>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</si>
  <si>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</si>
  <si>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</si>
  <si>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</si>
  <si>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</si>
  <si>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</si>
  <si>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</si>
  <si>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</si>
  <si>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</si>
  <si>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</si>
  <si>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</si>
  <si>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</si>
  <si>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</si>
  <si>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</si>
  <si>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</si>
  <si>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</si>
  <si>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</si>
  <si>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</si>
  <si>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</si>
  <si>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</si>
  <si>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</si>
  <si>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</si>
  <si>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</si>
  <si>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</si>
  <si>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</si>
  <si>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</si>
  <si>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</si>
  <si>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</si>
  <si>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</si>
  <si>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</si>
  <si>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</si>
  <si>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</si>
  <si>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</si>
  <si>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</si>
  <si>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</si>
  <si>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</si>
  <si>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</si>
  <si>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</si>
  <si>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</si>
  <si>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</si>
  <si>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</si>
  <si>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</si>
  <si>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</si>
  <si>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</si>
  <si>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</si>
  <si>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</si>
  <si>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</si>
  <si>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</si>
  <si>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</si>
  <si>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</si>
  <si>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</si>
  <si>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</si>
  <si>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</si>
  <si>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</si>
  <si>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</si>
  <si>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</si>
  <si>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</si>
  <si>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</si>
  <si>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</si>
  <si>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</si>
  <si>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</si>
  <si>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</si>
  <si>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</si>
  <si>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</si>
  <si>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</si>
  <si>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</si>
  <si>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</si>
  <si>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</si>
  <si>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</si>
  <si>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</si>
  <si>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</si>
  <si>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</si>
  <si>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</si>
  <si>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</si>
  <si>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</si>
  <si>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</si>
  <si>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</si>
  <si>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</si>
  <si>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</si>
  <si>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</si>
  <si>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</si>
  <si>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</si>
  <si>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</si>
  <si>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</si>
  <si>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</si>
  <si>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</si>
  <si>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</si>
  <si>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</si>
  <si>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</si>
  <si>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</si>
  <si>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</si>
  <si>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</si>
  <si>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</si>
  <si>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</si>
  <si>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</si>
  <si>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</si>
  <si>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</si>
  <si>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</si>
  <si>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</si>
  <si>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</si>
  <si>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</si>
  <si>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</si>
  <si>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</si>
  <si>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</si>
  <si>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</si>
  <si>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</si>
  <si>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</si>
  <si>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</si>
  <si>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</si>
  <si>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</si>
  <si>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</si>
  <si>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</si>
  <si>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</si>
  <si>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</si>
  <si>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</si>
  <si>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</si>
  <si>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</si>
  <si>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</si>
  <si>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</si>
  <si>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</si>
  <si>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</si>
  <si>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</si>
  <si>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</si>
  <si>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</si>
  <si>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</si>
  <si>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</si>
  <si>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</si>
  <si>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</si>
  <si>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</si>
  <si>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</si>
  <si>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</si>
  <si>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</si>
  <si>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</si>
  <si>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</si>
  <si>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</si>
  <si>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</si>
  <si>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</si>
  <si>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</si>
  <si>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</si>
  <si>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</si>
  <si>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</si>
  <si>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</si>
  <si>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</si>
  <si>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</si>
  <si>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</si>
  <si>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</si>
  <si>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</si>
  <si>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</si>
  <si>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</si>
  <si>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</si>
  <si>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</si>
  <si>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</si>
  <si>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</si>
  <si>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</si>
  <si>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</si>
  <si>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</si>
  <si>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</si>
  <si>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</si>
  <si>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</si>
  <si>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</si>
  <si>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</si>
  <si>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</si>
  <si>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</si>
  <si>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</si>
  <si>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</si>
  <si>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</si>
  <si>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</si>
  <si>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</si>
  <si>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</si>
  <si>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</si>
  <si>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</si>
  <si>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</si>
  <si>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</si>
  <si>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</si>
  <si>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</si>
  <si>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</si>
  <si>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</si>
  <si>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</si>
  <si>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</si>
  <si>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</si>
  <si>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</si>
  <si>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</si>
  <si>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</si>
  <si>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</si>
  <si>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</si>
  <si>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</si>
  <si>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</si>
  <si>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</si>
  <si>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</si>
  <si>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</si>
  <si>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</si>
  <si>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</si>
  <si>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</si>
  <si>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</si>
  <si>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</si>
  <si>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</si>
  <si>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</si>
  <si>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</si>
  <si>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</si>
  <si>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</si>
  <si>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</si>
  <si>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</si>
  <si>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</si>
  <si>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</si>
  <si>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</si>
  <si>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</si>
  <si>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</si>
  <si>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</si>
  <si>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</si>
  <si>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</si>
  <si>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</si>
  <si>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</si>
  <si>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</si>
  <si>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</si>
  <si>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</si>
  <si>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</si>
  <si>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</si>
  <si>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</si>
  <si>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</si>
  <si>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</si>
  <si>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</si>
  <si>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</si>
  <si>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</si>
  <si>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</si>
  <si>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</si>
  <si>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</si>
  <si>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</si>
  <si>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</si>
  <si>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</si>
  <si>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</si>
  <si>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</si>
  <si>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</si>
  <si>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</si>
  <si>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</si>
  <si>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</si>
  <si>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</si>
  <si>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</si>
  <si>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</si>
  <si>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</si>
  <si>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</si>
  <si>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</si>
  <si>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</si>
  <si>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</si>
  <si>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</si>
  <si>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</si>
  <si>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</si>
  <si>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</si>
  <si>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</si>
  <si>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</si>
  <si>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</si>
  <si>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</si>
  <si>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</si>
  <si>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</si>
  <si>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</si>
  <si>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</si>
  <si>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</si>
  <si>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</si>
  <si>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</si>
  <si>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</si>
  <si>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</si>
  <si>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</si>
  <si>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</si>
  <si>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</si>
  <si>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</si>
  <si>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</si>
  <si>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</si>
  <si>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</si>
  <si>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</si>
  <si>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</si>
  <si>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</si>
  <si>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</si>
  <si>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</si>
  <si>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</si>
  <si>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</si>
  <si>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</si>
  <si>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</si>
  <si>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</si>
  <si>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</si>
  <si>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</si>
  <si>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</si>
  <si>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</si>
  <si>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</si>
  <si>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</si>
  <si>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</si>
  <si>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</si>
  <si>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</si>
  <si>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</si>
  <si>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</si>
  <si>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</si>
  <si>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</si>
  <si>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</si>
  <si>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</si>
  <si>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</si>
  <si>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</si>
  <si>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</si>
  <si>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</si>
  <si>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</si>
  <si>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</si>
  <si>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</si>
  <si>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</si>
  <si>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</si>
  <si>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</si>
  <si>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</si>
  <si>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</si>
  <si>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</si>
  <si>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</si>
  <si>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</si>
  <si>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</si>
  <si>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</si>
  <si>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</si>
  <si>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</si>
  <si>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</si>
  <si>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</si>
  <si>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</si>
  <si>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</si>
  <si>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</si>
  <si>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</si>
  <si>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</si>
  <si>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</si>
  <si>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</si>
  <si>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</si>
  <si>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</si>
  <si>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</si>
  <si>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</si>
  <si>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</si>
  <si>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</si>
  <si>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</si>
  <si>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</si>
  <si>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</si>
  <si>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</si>
  <si>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</si>
  <si>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</si>
  <si>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</si>
  <si>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</si>
  <si>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</si>
  <si>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</si>
  <si>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</si>
  <si>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</si>
  <si>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</si>
  <si>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</si>
  <si>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</si>
  <si>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</si>
  <si>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</si>
  <si>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</si>
  <si>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</si>
  <si>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</si>
  <si>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</si>
  <si>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</si>
  <si>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</si>
  <si>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</si>
  <si>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</si>
  <si>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</si>
  <si>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</si>
  <si>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</si>
  <si>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</si>
  <si>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</si>
  <si>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</si>
  <si>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</si>
  <si>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</si>
  <si>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</si>
  <si>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</si>
  <si>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</si>
  <si>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</si>
  <si>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</si>
  <si>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</si>
  <si>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</si>
  <si>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</si>
  <si>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</si>
  <si>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</si>
  <si>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</si>
  <si>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</si>
  <si>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</si>
  <si>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</si>
  <si>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</si>
  <si>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</si>
  <si>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</si>
  <si>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</si>
  <si>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</si>
  <si>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</si>
  <si>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</si>
  <si>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</si>
  <si>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</si>
  <si>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</si>
  <si>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</si>
  <si>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</si>
  <si>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</si>
  <si>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</si>
  <si>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</si>
  <si>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</si>
  <si>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</si>
  <si>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</si>
  <si>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</si>
  <si>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</si>
  <si>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</si>
  <si>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</si>
  <si>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</si>
  <si>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</si>
  <si>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</si>
  <si>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</si>
  <si>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</si>
  <si>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</si>
  <si>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</si>
  <si>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</si>
  <si>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</si>
  <si>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</si>
  <si>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</si>
  <si>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</si>
  <si>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</si>
  <si>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</si>
  <si>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</si>
  <si>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</si>
  <si>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</si>
  <si>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</si>
  <si>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</si>
  <si>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</si>
  <si>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</si>
  <si>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</si>
  <si>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</si>
  <si>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</si>
  <si>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</si>
  <si>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</si>
  <si>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</si>
  <si>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</si>
  <si>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</si>
  <si>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</si>
  <si>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</si>
  <si>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</si>
  <si>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</si>
  <si>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</si>
  <si>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</si>
  <si>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</si>
  <si>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</si>
  <si>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</si>
  <si>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</si>
  <si>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</si>
  <si>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</si>
  <si>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</si>
  <si>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</si>
  <si>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</si>
  <si>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</si>
  <si>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</si>
  <si>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</si>
  <si>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</si>
  <si>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</si>
  <si>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</si>
  <si>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</si>
  <si>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</si>
  <si>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</si>
  <si>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</si>
  <si>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</si>
  <si>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</si>
  <si>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</si>
  <si>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</si>
  <si>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</si>
  <si>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</si>
  <si>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</si>
  <si>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</si>
  <si>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</si>
  <si>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</si>
  <si>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</si>
  <si>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</si>
  <si>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</si>
  <si>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</si>
  <si>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</si>
  <si>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</si>
  <si>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</si>
  <si>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</si>
  <si>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</si>
  <si>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</si>
  <si>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</si>
  <si>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</si>
  <si>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</si>
  <si>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</si>
  <si>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</si>
  <si>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</si>
  <si>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</si>
  <si>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</si>
  <si>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</si>
  <si>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</si>
  <si>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</si>
  <si>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</si>
  <si>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</si>
  <si>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</si>
  <si>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</si>
  <si>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</si>
  <si>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</si>
  <si>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</si>
  <si>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</si>
  <si>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</si>
  <si>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</si>
  <si>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</si>
  <si>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</si>
  <si>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</si>
  <si>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</si>
  <si>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</si>
  <si>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</si>
  <si>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</si>
  <si>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</si>
  <si>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</si>
  <si>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</si>
  <si>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</si>
  <si>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</si>
  <si>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</si>
  <si>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</si>
  <si>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</si>
  <si>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</si>
  <si>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</si>
  <si>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</si>
  <si>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</si>
  <si>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</si>
  <si>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</si>
  <si>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</si>
  <si>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</si>
  <si>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</si>
  <si>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</si>
  <si>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</si>
  <si>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</si>
  <si>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</si>
  <si>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</si>
  <si>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</si>
  <si>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</si>
  <si>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</si>
  <si>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</si>
  <si>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</si>
  <si>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</si>
  <si>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</si>
  <si>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</si>
  <si>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</si>
  <si>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</si>
  <si>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</si>
  <si>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</si>
  <si>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</si>
  <si>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</si>
  <si>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</si>
  <si>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</si>
  <si>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</si>
  <si>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</si>
  <si>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</si>
  <si>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</si>
  <si>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</si>
  <si>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</si>
  <si>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</si>
  <si>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</si>
  <si>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</si>
  <si>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</si>
  <si>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</si>
  <si>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</si>
  <si>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</si>
  <si>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</si>
  <si>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</si>
  <si>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</si>
  <si>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</si>
  <si>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</si>
  <si>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</si>
  <si>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</si>
  <si>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</si>
  <si>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</si>
  <si>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</si>
  <si>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</si>
  <si>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</si>
  <si>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</si>
  <si>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</si>
  <si>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</si>
  <si>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</si>
  <si>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</si>
  <si>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</si>
  <si>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</si>
  <si>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</si>
  <si>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</si>
  <si>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7. "Модтрико" АД</t>
  </si>
  <si>
    <t>8. "ТЕ Плевен" АД</t>
  </si>
  <si>
    <t>3. "Околчица" АД</t>
  </si>
  <si>
    <t>4. "Завет" АД</t>
  </si>
  <si>
    <t>5. "Нора" АД</t>
  </si>
  <si>
    <t>6. "Корела" АД</t>
  </si>
  <si>
    <t>7. "Елпром Елин" АД</t>
  </si>
  <si>
    <t>8. "Божур - 71" АД</t>
  </si>
  <si>
    <t>9. "Диамант" АД</t>
  </si>
  <si>
    <t>10. "Лейди София" АД</t>
  </si>
  <si>
    <t>11. "Вихрен Благеовград" АД</t>
  </si>
  <si>
    <t>12. "Изида" АД</t>
  </si>
  <si>
    <t>13..Други</t>
  </si>
  <si>
    <t>14. "Инкомс Телеком Холдинг" АД</t>
  </si>
  <si>
    <t>15. "Полимери" АД</t>
  </si>
  <si>
    <t>17."Пластимо" АД</t>
  </si>
  <si>
    <t>18.ДФ Стандарт инвестмънт балансиран фонд</t>
  </si>
  <si>
    <t>19.ДФ Стандарт инвестмънт високодоходен фонд</t>
  </si>
  <si>
    <t>20.ДФ Стандарт инвестмънт международен фонд</t>
  </si>
  <si>
    <t>21.ДФ ДСК Растеж</t>
  </si>
  <si>
    <t>22.ДФ ДСК Баланс</t>
  </si>
  <si>
    <t>23.ИД Капман капитал</t>
  </si>
  <si>
    <t>24.ДФ Капман макс</t>
  </si>
  <si>
    <t>25.ДФ Ти Би АЙ Динамик</t>
  </si>
  <si>
    <t>26.ДФ Ти Би Ай Хармония</t>
  </si>
  <si>
    <t xml:space="preserve">                                                           </t>
  </si>
  <si>
    <t>01.01.-31.03.2010 г.</t>
  </si>
  <si>
    <t>15.04.2010 г.</t>
  </si>
  <si>
    <t xml:space="preserve">Дата  на съставяне: 15.04.2010 г.                                                                                                                        </t>
  </si>
  <si>
    <t xml:space="preserve">Дата на съставяне: 15.04.2010 г.                       </t>
  </si>
  <si>
    <t>Дата на съставяне:15.04.2010</t>
  </si>
  <si>
    <t>2. "София Инвест Брокеридж" АД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</si>
</sst>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  <numFmt numFmtId="209" formatCode="0&quot;.&quot;0"/>
    <numFmt numFmtId="210" formatCode="0&quot;.&quot;0%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24" applyFont="1" applyFill="1" applyBorder="1" applyAlignment="1">
      <alignment horizontal="center" vertical="center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F61">
      <selection activeCell="C51" sqref="C51:C54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864</v>
      </c>
      <c r="F3" s="217" t="s">
        <v>2</v>
      </c>
      <c r="G3" s="172"/>
      <c r="H3" s="461">
        <v>121576032</v>
      </c>
    </row>
    <row r="4" spans="1:8" ht="15">
      <c r="A4" s="578" t="s">
        <v>3</v>
      </c>
      <c r="B4" s="584"/>
      <c r="C4" s="584"/>
      <c r="D4" s="584"/>
      <c r="E4" s="504" t="s">
        <v>865</v>
      </c>
      <c r="F4" s="580" t="s">
        <v>4</v>
      </c>
      <c r="G4" s="581"/>
      <c r="H4" s="461">
        <v>13</v>
      </c>
    </row>
    <row r="5" spans="1:8" ht="15">
      <c r="A5" s="578" t="s">
        <v>5</v>
      </c>
      <c r="B5" s="579"/>
      <c r="C5" s="579"/>
      <c r="D5" s="579"/>
      <c r="E5" s="505" t="s">
        <v>909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132</v>
      </c>
      <c r="D12" s="151">
        <v>134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15</v>
      </c>
      <c r="D13" s="151">
        <v>15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206</v>
      </c>
      <c r="D19" s="155">
        <f>SUM(D11:D18)</f>
        <v>208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-1575</v>
      </c>
      <c r="H20" s="158">
        <v>-1420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12992</v>
      </c>
      <c r="H21" s="156">
        <f>SUM(H22:H24)</f>
        <v>12992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967</v>
      </c>
      <c r="H22" s="152">
        <v>967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18824</v>
      </c>
      <c r="H25" s="154">
        <f>H19+H20+H21</f>
        <v>18979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4647</v>
      </c>
      <c r="H27" s="154">
        <f>SUM(H28:H30)</f>
        <v>4399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4647</v>
      </c>
      <c r="H28" s="152">
        <v>4399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172</v>
      </c>
      <c r="H31" s="152">
        <v>248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4819</v>
      </c>
      <c r="H33" s="154">
        <f>H27+H31+H32</f>
        <v>4647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22516</v>
      </c>
      <c r="D34" s="155">
        <f>SUM(D35:D38)</f>
        <v>22485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13595</v>
      </c>
      <c r="D35" s="151">
        <v>13595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30227</v>
      </c>
      <c r="H36" s="154">
        <f>H25+H17+H33</f>
        <v>30210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8798</v>
      </c>
      <c r="D38" s="151">
        <v>8767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22546</v>
      </c>
      <c r="D45" s="155">
        <f>D34+D39+D44</f>
        <v>22515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7542</v>
      </c>
      <c r="D47" s="151">
        <v>7562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7</v>
      </c>
      <c r="D50" s="151">
        <v>7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7549</v>
      </c>
      <c r="D51" s="155">
        <f>SUM(D47:D50)</f>
        <v>7569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>
        <v>9</v>
      </c>
      <c r="D54" s="151">
        <v>9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30310</v>
      </c>
      <c r="D55" s="155">
        <f>D19+D20+D21+D27+D32+D45+D51+D53+D54</f>
        <v>30301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</v>
      </c>
      <c r="D58" s="151">
        <v>2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375</v>
      </c>
      <c r="H61" s="154">
        <f>SUM(H62:H68)</f>
        <v>337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333</v>
      </c>
      <c r="H62" s="152">
        <v>311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</v>
      </c>
      <c r="D64" s="155">
        <f>SUM(D58:D63)</f>
        <v>5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</v>
      </c>
      <c r="H66" s="152">
        <v>21</v>
      </c>
    </row>
    <row r="67" spans="1:8" ht="15">
      <c r="A67" s="235" t="s">
        <v>207</v>
      </c>
      <c r="B67" s="241" t="s">
        <v>208</v>
      </c>
      <c r="C67" s="151">
        <v>1830</v>
      </c>
      <c r="D67" s="151">
        <v>1708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19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3123</v>
      </c>
      <c r="H69" s="152">
        <v>3034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3498</v>
      </c>
      <c r="H71" s="161">
        <f>H59+H60+H61+H69+H70</f>
        <v>3371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111</v>
      </c>
      <c r="D74" s="151">
        <v>261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1941</v>
      </c>
      <c r="D75" s="155">
        <f>SUM(D67:D74)</f>
        <v>1969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67</v>
      </c>
      <c r="D78" s="155">
        <f>SUM(D79:D81)</f>
        <v>67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3498</v>
      </c>
      <c r="H79" s="162">
        <f>H71+H74+H75+H76</f>
        <v>3371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67</v>
      </c>
      <c r="D81" s="151">
        <v>67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67</v>
      </c>
      <c r="D84" s="155">
        <f>D83+D82+D78</f>
        <v>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</v>
      </c>
      <c r="D87" s="151">
        <v>13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1393</v>
      </c>
      <c r="D88" s="151">
        <v>1226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1402</v>
      </c>
      <c r="D91" s="155">
        <f>SUM(D87:D90)</f>
        <v>1239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3415</v>
      </c>
      <c r="D93" s="155">
        <f>D64+D75+D84+D91+D92</f>
        <v>3280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33725</v>
      </c>
      <c r="D94" s="164">
        <f>D93+D55</f>
        <v>33581</v>
      </c>
      <c r="E94" s="449" t="s">
        <v>270</v>
      </c>
      <c r="F94" s="289" t="s">
        <v>271</v>
      </c>
      <c r="G94" s="165">
        <f>G36+G39+G55+G79</f>
        <v>33725</v>
      </c>
      <c r="H94" s="165">
        <f>H36+H39+H55+H79</f>
        <v>33581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05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910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tabSelected="1" workbookViewId="0" topLeftCell="A19">
      <selection activeCell="H33" sqref="H3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"Българска Холдингова Компания" АД</v>
      </c>
      <c r="C2" s="587"/>
      <c r="D2" s="587"/>
      <c r="E2" s="587"/>
      <c r="F2" s="589" t="s">
        <v>2</v>
      </c>
      <c r="G2" s="589"/>
      <c r="H2" s="526">
        <f>'справка №1-БАЛАНС'!H3</f>
        <v>121576032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8" t="str">
        <f>'справка №1-БАЛАНС'!E5</f>
        <v>01.01.-31.03.2010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>
        <v>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18</v>
      </c>
      <c r="D10" s="46">
        <v>15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>
        <v>6</v>
      </c>
      <c r="E11" s="300" t="s">
        <v>293</v>
      </c>
      <c r="F11" s="549" t="s">
        <v>294</v>
      </c>
      <c r="G11" s="550">
        <v>12</v>
      </c>
      <c r="H11" s="550">
        <v>12</v>
      </c>
    </row>
    <row r="12" spans="1:8" ht="12">
      <c r="A12" s="298" t="s">
        <v>295</v>
      </c>
      <c r="B12" s="299" t="s">
        <v>296</v>
      </c>
      <c r="C12" s="46">
        <v>122</v>
      </c>
      <c r="D12" s="46">
        <v>138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16</v>
      </c>
      <c r="D13" s="46">
        <v>17</v>
      </c>
      <c r="E13" s="301" t="s">
        <v>51</v>
      </c>
      <c r="F13" s="551" t="s">
        <v>300</v>
      </c>
      <c r="G13" s="548">
        <f>SUM(G9:G12)</f>
        <v>12</v>
      </c>
      <c r="H13" s="548">
        <f>SUM(H9:H12)</f>
        <v>12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159</v>
      </c>
      <c r="D19" s="49">
        <f>SUM(D9:D15)+D16</f>
        <v>180</v>
      </c>
      <c r="E19" s="304" t="s">
        <v>317</v>
      </c>
      <c r="F19" s="552" t="s">
        <v>318</v>
      </c>
      <c r="G19" s="550">
        <v>238</v>
      </c>
      <c r="H19" s="550">
        <v>457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</v>
      </c>
      <c r="D22" s="46">
        <v>1</v>
      </c>
      <c r="E22" s="304" t="s">
        <v>326</v>
      </c>
      <c r="F22" s="552" t="s">
        <v>327</v>
      </c>
      <c r="G22" s="550">
        <v>114</v>
      </c>
      <c r="H22" s="550">
        <v>193</v>
      </c>
    </row>
    <row r="23" spans="1:8" ht="24">
      <c r="A23" s="298" t="s">
        <v>328</v>
      </c>
      <c r="B23" s="305" t="s">
        <v>329</v>
      </c>
      <c r="C23" s="46"/>
      <c r="D23" s="46">
        <v>452</v>
      </c>
      <c r="E23" s="298" t="s">
        <v>330</v>
      </c>
      <c r="F23" s="552" t="s">
        <v>331</v>
      </c>
      <c r="G23" s="550"/>
      <c r="H23" s="550"/>
    </row>
    <row r="24" spans="1:18" ht="24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352</v>
      </c>
      <c r="H24" s="548">
        <f>SUM(H19:H23)</f>
        <v>650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13</v>
      </c>
      <c r="D25" s="46">
        <v>89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14</v>
      </c>
      <c r="D26" s="49">
        <f>SUM(D22:D25)</f>
        <v>542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173</v>
      </c>
      <c r="D28" s="50">
        <f>D26+D19</f>
        <v>722</v>
      </c>
      <c r="E28" s="127" t="s">
        <v>339</v>
      </c>
      <c r="F28" s="554" t="s">
        <v>340</v>
      </c>
      <c r="G28" s="548">
        <f>G13+G15+G24</f>
        <v>364</v>
      </c>
      <c r="H28" s="548">
        <f>H13+H15+H24</f>
        <v>662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191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60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173</v>
      </c>
      <c r="D33" s="49">
        <f>D28+D31+D32</f>
        <v>722</v>
      </c>
      <c r="E33" s="127" t="s">
        <v>353</v>
      </c>
      <c r="F33" s="554" t="s">
        <v>354</v>
      </c>
      <c r="G33" s="53">
        <f>G32+G31+G28</f>
        <v>364</v>
      </c>
      <c r="H33" s="53">
        <f>H32+H31+H28</f>
        <v>662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191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60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19</v>
      </c>
      <c r="D35" s="49">
        <f>D36+D37+D38</f>
        <v>-25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>
        <v>19</v>
      </c>
      <c r="D36" s="46">
        <v>20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-45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172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35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172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35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364</v>
      </c>
      <c r="D42" s="53">
        <f>D33+D35+D39</f>
        <v>697</v>
      </c>
      <c r="E42" s="128" t="s">
        <v>380</v>
      </c>
      <c r="F42" s="129" t="s">
        <v>381</v>
      </c>
      <c r="G42" s="53">
        <f>G39+G33</f>
        <v>364</v>
      </c>
      <c r="H42" s="53">
        <f>H39+H33</f>
        <v>697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862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910</v>
      </c>
      <c r="C48" s="427" t="s">
        <v>383</v>
      </c>
      <c r="D48" s="585" t="s">
        <v>866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 t="s">
        <v>867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30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01.01.-31.03.2010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5</v>
      </c>
      <c r="D10" s="54">
        <v>17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-25</v>
      </c>
      <c r="D11" s="54">
        <v>-25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-135</v>
      </c>
      <c r="D13" s="54">
        <v>-155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8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-149</v>
      </c>
      <c r="D20" s="55">
        <f>SUM(D10:D19)</f>
        <v>-165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>
        <v>135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265</v>
      </c>
      <c r="D31" s="54">
        <v>422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265</v>
      </c>
      <c r="D32" s="55">
        <f>SUM(D22:D31)</f>
        <v>557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20</v>
      </c>
      <c r="D36" s="54">
        <v>-162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-12</v>
      </c>
      <c r="D39" s="54">
        <v>-32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39</v>
      </c>
      <c r="D41" s="54">
        <v>33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47</v>
      </c>
      <c r="D42" s="55">
        <f>SUM(D34:D41)</f>
        <v>-161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163</v>
      </c>
      <c r="D43" s="55">
        <f>D42+D32+D20</f>
        <v>231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1239</v>
      </c>
      <c r="D44" s="132">
        <v>1143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1402</v>
      </c>
      <c r="D45" s="55">
        <f>D44+D43</f>
        <v>1374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1402</v>
      </c>
      <c r="D46" s="56">
        <v>1374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910</v>
      </c>
      <c r="B50" s="436" t="s">
        <v>383</v>
      </c>
      <c r="C50" s="573" t="s">
        <v>866</v>
      </c>
      <c r="D50" s="57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3" t="s">
        <v>867</v>
      </c>
      <c r="D52" s="57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39" sqref="J39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6" t="str">
        <f>'справка №1-БАЛАНС'!E3</f>
        <v>"Българска Холдингова Компания" АД</v>
      </c>
      <c r="C3" s="576"/>
      <c r="D3" s="576"/>
      <c r="E3" s="576"/>
      <c r="F3" s="576"/>
      <c r="G3" s="576"/>
      <c r="H3" s="576"/>
      <c r="I3" s="576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01.01.-31.03.2010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-1420</v>
      </c>
      <c r="F11" s="58">
        <f>'справка №1-БАЛАНС'!H22</f>
        <v>967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4647</v>
      </c>
      <c r="J11" s="58">
        <f>'справка №1-БАЛАНС'!H29+'справка №1-БАЛАНС'!H32</f>
        <v>0</v>
      </c>
      <c r="K11" s="60"/>
      <c r="L11" s="344">
        <f>SUM(C11:K11)</f>
        <v>30210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-1420</v>
      </c>
      <c r="F15" s="61">
        <f t="shared" si="2"/>
        <v>967</v>
      </c>
      <c r="G15" s="61">
        <f t="shared" si="2"/>
        <v>0</v>
      </c>
      <c r="H15" s="61">
        <f t="shared" si="2"/>
        <v>12025</v>
      </c>
      <c r="I15" s="61">
        <f t="shared" si="2"/>
        <v>4647</v>
      </c>
      <c r="J15" s="61">
        <f t="shared" si="2"/>
        <v>0</v>
      </c>
      <c r="K15" s="61">
        <f t="shared" si="2"/>
        <v>0</v>
      </c>
      <c r="L15" s="344">
        <f t="shared" si="1"/>
        <v>30210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172</v>
      </c>
      <c r="J16" s="345">
        <f>+'справка №1-БАЛАНС'!G32</f>
        <v>0</v>
      </c>
      <c r="K16" s="60"/>
      <c r="L16" s="344">
        <f t="shared" si="1"/>
        <v>172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-155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-155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155</v>
      </c>
      <c r="F26" s="185"/>
      <c r="G26" s="185"/>
      <c r="H26" s="185"/>
      <c r="I26" s="185"/>
      <c r="J26" s="185"/>
      <c r="K26" s="185"/>
      <c r="L26" s="344">
        <f t="shared" si="1"/>
        <v>155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-1575</v>
      </c>
      <c r="F29" s="59">
        <f t="shared" si="6"/>
        <v>967</v>
      </c>
      <c r="G29" s="59">
        <f t="shared" si="6"/>
        <v>0</v>
      </c>
      <c r="H29" s="59">
        <f t="shared" si="6"/>
        <v>12025</v>
      </c>
      <c r="I29" s="59">
        <f t="shared" si="6"/>
        <v>4819</v>
      </c>
      <c r="J29" s="59">
        <f t="shared" si="6"/>
        <v>0</v>
      </c>
      <c r="K29" s="59">
        <f t="shared" si="6"/>
        <v>0</v>
      </c>
      <c r="L29" s="344">
        <f t="shared" si="1"/>
        <v>30227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-1575</v>
      </c>
      <c r="F32" s="59">
        <f t="shared" si="7"/>
        <v>967</v>
      </c>
      <c r="G32" s="59">
        <f t="shared" si="7"/>
        <v>0</v>
      </c>
      <c r="H32" s="59">
        <f t="shared" si="7"/>
        <v>12025</v>
      </c>
      <c r="I32" s="59">
        <f t="shared" si="7"/>
        <v>4819</v>
      </c>
      <c r="J32" s="59">
        <f t="shared" si="7"/>
        <v>0</v>
      </c>
      <c r="K32" s="59">
        <f t="shared" si="7"/>
        <v>0</v>
      </c>
      <c r="L32" s="344">
        <f t="shared" si="1"/>
        <v>30227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863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911</v>
      </c>
      <c r="B38" s="19"/>
      <c r="C38" s="15"/>
      <c r="D38" s="575" t="s">
        <v>383</v>
      </c>
      <c r="E38" s="575"/>
      <c r="F38" s="575"/>
      <c r="G38" s="575"/>
      <c r="H38" s="575"/>
      <c r="I38" s="575"/>
      <c r="J38" s="15" t="s">
        <v>874</v>
      </c>
      <c r="K38" s="15"/>
      <c r="L38" s="575"/>
      <c r="M38" s="575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A27" sqref="A2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385</v>
      </c>
      <c r="B2" s="595"/>
      <c r="C2" s="596" t="str">
        <f>'справка №1-БАЛАНС'!E3</f>
        <v>"Българска Холдингова Компания" АД</v>
      </c>
      <c r="D2" s="596"/>
      <c r="E2" s="596"/>
      <c r="F2" s="596"/>
      <c r="G2" s="596"/>
      <c r="H2" s="59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4" t="s">
        <v>5</v>
      </c>
      <c r="B3" s="595"/>
      <c r="C3" s="597" t="str">
        <f>'справка №1-БАЛАНС'!E5</f>
        <v>01.01.-31.03.2010 г.</v>
      </c>
      <c r="D3" s="597"/>
      <c r="E3" s="597"/>
      <c r="F3" s="485"/>
      <c r="G3" s="485"/>
      <c r="H3" s="485"/>
      <c r="I3" s="485"/>
      <c r="J3" s="485"/>
      <c r="K3" s="485"/>
      <c r="L3" s="485"/>
      <c r="M3" s="598" t="s">
        <v>4</v>
      </c>
      <c r="N3" s="598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60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129</v>
      </c>
      <c r="L10" s="65">
        <v>2</v>
      </c>
      <c r="M10" s="65"/>
      <c r="N10" s="74">
        <f aca="true" t="shared" si="4" ref="N10:N39">K10+L10-M10</f>
        <v>131</v>
      </c>
      <c r="O10" s="65"/>
      <c r="P10" s="65"/>
      <c r="Q10" s="74">
        <f t="shared" si="0"/>
        <v>131</v>
      </c>
      <c r="R10" s="74">
        <f t="shared" si="1"/>
        <v>132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21</v>
      </c>
      <c r="L11" s="65"/>
      <c r="M11" s="65"/>
      <c r="N11" s="74">
        <f t="shared" si="4"/>
        <v>21</v>
      </c>
      <c r="O11" s="65"/>
      <c r="P11" s="65"/>
      <c r="Q11" s="74">
        <f t="shared" si="0"/>
        <v>21</v>
      </c>
      <c r="R11" s="74">
        <f t="shared" si="1"/>
        <v>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141</v>
      </c>
      <c r="L14" s="65"/>
      <c r="M14" s="65"/>
      <c r="N14" s="74">
        <f t="shared" si="4"/>
        <v>141</v>
      </c>
      <c r="O14" s="65"/>
      <c r="P14" s="65"/>
      <c r="Q14" s="74">
        <f t="shared" si="0"/>
        <v>141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47</v>
      </c>
      <c r="E16" s="189"/>
      <c r="F16" s="189"/>
      <c r="G16" s="74">
        <f t="shared" si="2"/>
        <v>47</v>
      </c>
      <c r="H16" s="65"/>
      <c r="I16" s="65"/>
      <c r="J16" s="74">
        <f t="shared" si="3"/>
        <v>47</v>
      </c>
      <c r="K16" s="65">
        <v>47</v>
      </c>
      <c r="L16" s="65"/>
      <c r="M16" s="65"/>
      <c r="N16" s="74">
        <f t="shared" si="4"/>
        <v>47</v>
      </c>
      <c r="O16" s="65"/>
      <c r="P16" s="65"/>
      <c r="Q16" s="74">
        <f aca="true" t="shared" si="5" ref="Q16:Q25">N16+O16-P16</f>
        <v>47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558</v>
      </c>
      <c r="E17" s="194">
        <f>SUM(E9:E16)</f>
        <v>0</v>
      </c>
      <c r="F17" s="194">
        <f>SUM(F9:F16)</f>
        <v>0</v>
      </c>
      <c r="G17" s="74">
        <f t="shared" si="2"/>
        <v>558</v>
      </c>
      <c r="H17" s="75">
        <f>SUM(H9:H16)</f>
        <v>0</v>
      </c>
      <c r="I17" s="75">
        <f>SUM(I9:I16)</f>
        <v>0</v>
      </c>
      <c r="J17" s="74">
        <f t="shared" si="3"/>
        <v>558</v>
      </c>
      <c r="K17" s="75">
        <f>SUM(K9:K16)</f>
        <v>350</v>
      </c>
      <c r="L17" s="75">
        <f>SUM(L9:L16)</f>
        <v>2</v>
      </c>
      <c r="M17" s="75">
        <f>SUM(M9:M16)</f>
        <v>0</v>
      </c>
      <c r="N17" s="74">
        <f t="shared" si="4"/>
        <v>352</v>
      </c>
      <c r="O17" s="75">
        <f>SUM(O9:O16)</f>
        <v>0</v>
      </c>
      <c r="P17" s="75">
        <f>SUM(P9:P16)</f>
        <v>0</v>
      </c>
      <c r="Q17" s="74">
        <f t="shared" si="5"/>
        <v>352</v>
      </c>
      <c r="R17" s="74">
        <f t="shared" si="6"/>
        <v>206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22485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22485</v>
      </c>
      <c r="H27" s="70">
        <f t="shared" si="8"/>
        <v>186</v>
      </c>
      <c r="I27" s="70">
        <f t="shared" si="8"/>
        <v>155</v>
      </c>
      <c r="J27" s="71">
        <f t="shared" si="3"/>
        <v>22516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22516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13595</v>
      </c>
      <c r="E28" s="189"/>
      <c r="F28" s="189"/>
      <c r="G28" s="74">
        <f t="shared" si="2"/>
        <v>13595</v>
      </c>
      <c r="H28" s="65"/>
      <c r="I28" s="65"/>
      <c r="J28" s="74">
        <f t="shared" si="3"/>
        <v>13595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13595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8767</v>
      </c>
      <c r="E31" s="189"/>
      <c r="F31" s="189"/>
      <c r="G31" s="74">
        <f t="shared" si="2"/>
        <v>8767</v>
      </c>
      <c r="H31" s="72">
        <v>186</v>
      </c>
      <c r="I31" s="72">
        <v>155</v>
      </c>
      <c r="J31" s="74">
        <f t="shared" si="3"/>
        <v>8798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8798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22515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22515</v>
      </c>
      <c r="H38" s="75">
        <f t="shared" si="12"/>
        <v>186</v>
      </c>
      <c r="I38" s="75">
        <f t="shared" si="12"/>
        <v>155</v>
      </c>
      <c r="J38" s="74">
        <f t="shared" si="3"/>
        <v>22546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22546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23076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23076</v>
      </c>
      <c r="H40" s="438">
        <f t="shared" si="13"/>
        <v>186</v>
      </c>
      <c r="I40" s="438">
        <f t="shared" si="13"/>
        <v>155</v>
      </c>
      <c r="J40" s="438">
        <f t="shared" si="13"/>
        <v>23107</v>
      </c>
      <c r="K40" s="438">
        <f t="shared" si="13"/>
        <v>353</v>
      </c>
      <c r="L40" s="438">
        <f t="shared" si="13"/>
        <v>2</v>
      </c>
      <c r="M40" s="438">
        <f t="shared" si="13"/>
        <v>0</v>
      </c>
      <c r="N40" s="438">
        <f t="shared" si="13"/>
        <v>355</v>
      </c>
      <c r="O40" s="438">
        <f t="shared" si="13"/>
        <v>0</v>
      </c>
      <c r="P40" s="438">
        <f t="shared" si="13"/>
        <v>0</v>
      </c>
      <c r="Q40" s="438">
        <f t="shared" si="13"/>
        <v>355</v>
      </c>
      <c r="R40" s="438">
        <f t="shared" si="13"/>
        <v>22752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912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5"/>
      <c r="L44" s="605"/>
      <c r="M44" s="605"/>
      <c r="N44" s="605"/>
      <c r="O44" s="606" t="s">
        <v>869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88">
      <selection activeCell="A111" sqref="A111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01.01.-31.03.2010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7542</v>
      </c>
      <c r="D11" s="119">
        <f>SUM(D12:D14)</f>
        <v>0</v>
      </c>
      <c r="E11" s="120">
        <f>SUM(E12:E14)</f>
        <v>7542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7542</v>
      </c>
      <c r="D12" s="108"/>
      <c r="E12" s="120">
        <f aca="true" t="shared" si="0" ref="E12:E42">C12-D12</f>
        <v>7542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7</v>
      </c>
      <c r="D16" s="119">
        <f>+D17+D18</f>
        <v>0</v>
      </c>
      <c r="E16" s="120">
        <f t="shared" si="0"/>
        <v>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7</v>
      </c>
      <c r="D18" s="108"/>
      <c r="E18" s="120">
        <f t="shared" si="0"/>
        <v>7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7549</v>
      </c>
      <c r="D19" s="104">
        <f>D11+D15+D16</f>
        <v>0</v>
      </c>
      <c r="E19" s="118">
        <f>E11+E15+E16</f>
        <v>7549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9</v>
      </c>
      <c r="D21" s="108"/>
      <c r="E21" s="120">
        <f t="shared" si="0"/>
        <v>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1830</v>
      </c>
      <c r="D24" s="119">
        <f>SUM(D25:D27)</f>
        <v>1830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42</v>
      </c>
      <c r="D26" s="108">
        <v>42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1788</v>
      </c>
      <c r="D27" s="108">
        <v>1788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111</v>
      </c>
      <c r="D38" s="105">
        <f>SUM(D39:D42)</f>
        <v>111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111</v>
      </c>
      <c r="D42" s="108">
        <v>111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1941</v>
      </c>
      <c r="D43" s="104">
        <f>D24+D28+D29+D31+D30+D32+D33+D38</f>
        <v>1941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9499</v>
      </c>
      <c r="D44" s="103">
        <f>D43+D21+D19+D9</f>
        <v>1941</v>
      </c>
      <c r="E44" s="118">
        <f>E43+E21+E19+E9</f>
        <v>7558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333</v>
      </c>
      <c r="D71" s="105">
        <f>SUM(D72:D74)</f>
        <v>333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333</v>
      </c>
      <c r="D74" s="108">
        <v>333</v>
      </c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42</v>
      </c>
      <c r="D85" s="104">
        <f>SUM(D86:D90)+D94</f>
        <v>42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20</v>
      </c>
      <c r="D89" s="108">
        <v>20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19</v>
      </c>
      <c r="D90" s="103">
        <f>SUM(D91:D93)</f>
        <v>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>
        <v>19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3123</v>
      </c>
      <c r="D95" s="108">
        <v>3123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3498</v>
      </c>
      <c r="D96" s="104">
        <f>D85+D80+D75+D71+D95</f>
        <v>3498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3498</v>
      </c>
      <c r="D97" s="104">
        <f>D96+D68+D66</f>
        <v>3498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910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C13" sqref="C13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01.01.-31.03.2010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7982756</v>
      </c>
      <c r="D12" s="98"/>
      <c r="E12" s="98"/>
      <c r="F12" s="98">
        <v>22485</v>
      </c>
      <c r="G12" s="98">
        <v>186</v>
      </c>
      <c r="H12" s="98">
        <v>155</v>
      </c>
      <c r="I12" s="434">
        <f>F12+G12-H12</f>
        <v>22516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7982756</v>
      </c>
      <c r="D17" s="85">
        <f t="shared" si="1"/>
        <v>0</v>
      </c>
      <c r="E17" s="85">
        <f t="shared" si="1"/>
        <v>0</v>
      </c>
      <c r="F17" s="85">
        <f t="shared" si="1"/>
        <v>22515</v>
      </c>
      <c r="G17" s="85">
        <f t="shared" si="1"/>
        <v>186</v>
      </c>
      <c r="H17" s="85">
        <f t="shared" si="1"/>
        <v>155</v>
      </c>
      <c r="I17" s="434">
        <f t="shared" si="0"/>
        <v>22546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66636</v>
      </c>
      <c r="D19" s="98"/>
      <c r="E19" s="98"/>
      <c r="F19" s="98">
        <v>67</v>
      </c>
      <c r="G19" s="98"/>
      <c r="H19" s="98"/>
      <c r="I19" s="434">
        <f t="shared" si="0"/>
        <v>67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66636</v>
      </c>
      <c r="D26" s="85">
        <f t="shared" si="2"/>
        <v>0</v>
      </c>
      <c r="E26" s="85">
        <f t="shared" si="2"/>
        <v>0</v>
      </c>
      <c r="F26" s="85">
        <f t="shared" si="2"/>
        <v>67</v>
      </c>
      <c r="G26" s="85">
        <f t="shared" si="2"/>
        <v>0</v>
      </c>
      <c r="H26" s="85">
        <f t="shared" si="2"/>
        <v>0</v>
      </c>
      <c r="I26" s="434">
        <f t="shared" si="0"/>
        <v>67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910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79"/>
  <sheetViews>
    <sheetView workbookViewId="0" topLeftCell="A31">
      <selection activeCell="E56" sqref="E56:F5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01.01.-31.03.2010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12444</v>
      </c>
      <c r="D12" s="571">
        <v>0.5917</v>
      </c>
      <c r="E12" s="441"/>
      <c r="F12" s="443">
        <f aca="true" t="shared" si="0" ref="F12:F17">C12-E12</f>
        <v>12444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883</v>
      </c>
      <c r="B18" s="40"/>
      <c r="C18" s="441">
        <v>356</v>
      </c>
      <c r="D18" s="571">
        <v>0.9036</v>
      </c>
      <c r="E18" s="441"/>
      <c r="F18" s="443">
        <f>C18-E18</f>
        <v>356</v>
      </c>
    </row>
    <row r="19" spans="1:6" ht="12.75">
      <c r="A19" s="36" t="s">
        <v>884</v>
      </c>
      <c r="B19" s="40"/>
      <c r="C19" s="441">
        <v>236</v>
      </c>
      <c r="D19" s="571">
        <v>0.6832</v>
      </c>
      <c r="E19" s="441"/>
      <c r="F19" s="443">
        <v>236</v>
      </c>
    </row>
    <row r="20" spans="1:16" ht="11.25" customHeight="1">
      <c r="A20" s="38" t="s">
        <v>565</v>
      </c>
      <c r="B20" s="39" t="s">
        <v>833</v>
      </c>
      <c r="C20" s="429">
        <f>SUM(C12:C19)</f>
        <v>13595</v>
      </c>
      <c r="D20" s="429"/>
      <c r="E20" s="429">
        <f>SUM(E12:E17)</f>
        <v>0</v>
      </c>
      <c r="F20" s="442">
        <f>SUM(F12:F19)</f>
        <v>13595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914</v>
      </c>
      <c r="B27" s="37"/>
      <c r="C27" s="441">
        <v>112</v>
      </c>
      <c r="D27" s="571">
        <v>0.25</v>
      </c>
      <c r="E27" s="441"/>
      <c r="F27" s="443">
        <f>C27-E27</f>
        <v>112</v>
      </c>
    </row>
    <row r="28" spans="1:16" ht="12" customHeight="1">
      <c r="A28" s="38" t="s">
        <v>601</v>
      </c>
      <c r="B28" s="39" t="s">
        <v>837</v>
      </c>
      <c r="C28" s="429">
        <f>SUM(C26:C27)</f>
        <v>123</v>
      </c>
      <c r="D28" s="429"/>
      <c r="E28" s="429">
        <f>SUM(E26:E27)</f>
        <v>0</v>
      </c>
      <c r="F28" s="442">
        <f>SUM(F26:F27)</f>
        <v>123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838</v>
      </c>
      <c r="B29" s="40"/>
      <c r="C29" s="429"/>
      <c r="D29" s="429"/>
      <c r="E29" s="429"/>
      <c r="F29" s="442"/>
    </row>
    <row r="30" spans="1:6" ht="12.75">
      <c r="A30" s="36" t="s">
        <v>871</v>
      </c>
      <c r="B30" s="40"/>
      <c r="C30" s="441">
        <v>2</v>
      </c>
      <c r="D30" s="571">
        <v>0.0678</v>
      </c>
      <c r="E30" s="441"/>
      <c r="F30" s="443">
        <f aca="true" t="shared" si="1" ref="F30:F44">C30-E30</f>
        <v>2</v>
      </c>
    </row>
    <row r="31" spans="1:6" ht="12.75">
      <c r="A31" s="36" t="s">
        <v>872</v>
      </c>
      <c r="B31" s="40"/>
      <c r="C31" s="441">
        <v>2</v>
      </c>
      <c r="D31" s="571">
        <v>0.057</v>
      </c>
      <c r="E31" s="441">
        <v>2</v>
      </c>
      <c r="F31" s="443">
        <f t="shared" si="1"/>
        <v>0</v>
      </c>
    </row>
    <row r="32" spans="1:6" ht="12.75">
      <c r="A32" s="36" t="s">
        <v>885</v>
      </c>
      <c r="B32" s="37"/>
      <c r="C32" s="441">
        <v>0</v>
      </c>
      <c r="D32" s="571">
        <v>0.0052</v>
      </c>
      <c r="E32" s="441"/>
      <c r="F32" s="443">
        <f t="shared" si="1"/>
        <v>0</v>
      </c>
    </row>
    <row r="33" spans="1:6" ht="12.75">
      <c r="A33" s="36" t="s">
        <v>886</v>
      </c>
      <c r="B33" s="37"/>
      <c r="C33" s="441">
        <v>12</v>
      </c>
      <c r="D33" s="571">
        <v>0.18</v>
      </c>
      <c r="E33" s="441"/>
      <c r="F33" s="443">
        <f t="shared" si="1"/>
        <v>12</v>
      </c>
    </row>
    <row r="34" spans="1:6" ht="12.75">
      <c r="A34" s="36" t="s">
        <v>887</v>
      </c>
      <c r="B34" s="37"/>
      <c r="C34" s="441">
        <v>15</v>
      </c>
      <c r="D34" s="571">
        <v>0.0277</v>
      </c>
      <c r="E34" s="441"/>
      <c r="F34" s="443">
        <f t="shared" si="1"/>
        <v>15</v>
      </c>
    </row>
    <row r="35" spans="1:6" ht="12.75">
      <c r="A35" s="36" t="s">
        <v>888</v>
      </c>
      <c r="B35" s="37"/>
      <c r="C35" s="441">
        <v>0</v>
      </c>
      <c r="D35" s="571">
        <v>0.0022</v>
      </c>
      <c r="E35" s="441"/>
      <c r="F35" s="443">
        <f t="shared" si="1"/>
        <v>0</v>
      </c>
    </row>
    <row r="36" spans="1:6" ht="12.75">
      <c r="A36" s="36" t="s">
        <v>889</v>
      </c>
      <c r="B36" s="37"/>
      <c r="C36" s="441">
        <v>1</v>
      </c>
      <c r="D36" s="571">
        <v>0.0017</v>
      </c>
      <c r="E36" s="441"/>
      <c r="F36" s="443">
        <f t="shared" si="1"/>
        <v>1</v>
      </c>
    </row>
    <row r="37" spans="1:6" ht="12.75">
      <c r="A37" s="36" t="s">
        <v>890</v>
      </c>
      <c r="B37" s="37"/>
      <c r="C37" s="441">
        <v>0</v>
      </c>
      <c r="D37" s="571">
        <v>0.0006</v>
      </c>
      <c r="E37" s="441"/>
      <c r="F37" s="443">
        <f t="shared" si="1"/>
        <v>0</v>
      </c>
    </row>
    <row r="38" spans="1:6" ht="12.75">
      <c r="A38" s="36" t="s">
        <v>891</v>
      </c>
      <c r="B38" s="37"/>
      <c r="C38" s="441">
        <v>0</v>
      </c>
      <c r="D38" s="571">
        <v>0.0002</v>
      </c>
      <c r="E38" s="441"/>
      <c r="F38" s="443">
        <f t="shared" si="1"/>
        <v>0</v>
      </c>
    </row>
    <row r="39" spans="1:6" ht="12.75">
      <c r="A39" s="36" t="s">
        <v>892</v>
      </c>
      <c r="B39" s="37"/>
      <c r="C39" s="441">
        <v>0</v>
      </c>
      <c r="D39" s="571">
        <v>0.0001</v>
      </c>
      <c r="E39" s="441"/>
      <c r="F39" s="443">
        <f t="shared" si="1"/>
        <v>0</v>
      </c>
    </row>
    <row r="40" spans="1:6" ht="12.75">
      <c r="A40" s="36" t="s">
        <v>893</v>
      </c>
      <c r="B40" s="37"/>
      <c r="C40" s="441">
        <v>0</v>
      </c>
      <c r="D40" s="571">
        <v>0.0001</v>
      </c>
      <c r="E40" s="441"/>
      <c r="F40" s="443">
        <f t="shared" si="1"/>
        <v>0</v>
      </c>
    </row>
    <row r="41" spans="1:6" ht="12.75">
      <c r="A41" s="36" t="s">
        <v>894</v>
      </c>
      <c r="B41" s="37"/>
      <c r="C41" s="441">
        <v>37</v>
      </c>
      <c r="D41" s="571">
        <v>0.2577</v>
      </c>
      <c r="E41" s="441"/>
      <c r="F41" s="443">
        <f t="shared" si="1"/>
        <v>37</v>
      </c>
    </row>
    <row r="42" spans="1:6" ht="12.75">
      <c r="A42" s="36" t="s">
        <v>895</v>
      </c>
      <c r="B42" s="37"/>
      <c r="C42" s="441">
        <v>31</v>
      </c>
      <c r="D42" s="571">
        <v>0</v>
      </c>
      <c r="E42" s="441"/>
      <c r="F42" s="443">
        <f t="shared" si="1"/>
        <v>31</v>
      </c>
    </row>
    <row r="43" spans="1:6" ht="12.75">
      <c r="A43" s="36" t="s">
        <v>896</v>
      </c>
      <c r="B43" s="37"/>
      <c r="C43" s="441">
        <v>1</v>
      </c>
      <c r="D43" s="571">
        <v>0.0002</v>
      </c>
      <c r="E43" s="441"/>
      <c r="F43" s="443">
        <f t="shared" si="1"/>
        <v>1</v>
      </c>
    </row>
    <row r="44" spans="1:6" ht="12.75">
      <c r="A44" s="36" t="s">
        <v>897</v>
      </c>
      <c r="B44" s="37"/>
      <c r="C44" s="441">
        <v>984</v>
      </c>
      <c r="D44" s="571">
        <v>0.1163</v>
      </c>
      <c r="E44" s="441">
        <v>984</v>
      </c>
      <c r="F44" s="443">
        <f t="shared" si="1"/>
        <v>0</v>
      </c>
    </row>
    <row r="45" spans="1:6" ht="12.75">
      <c r="A45" s="36" t="s">
        <v>898</v>
      </c>
      <c r="B45" s="37"/>
      <c r="C45" s="441">
        <v>0</v>
      </c>
      <c r="D45" s="571">
        <v>0.0002</v>
      </c>
      <c r="E45" s="441"/>
      <c r="F45" s="443">
        <v>0</v>
      </c>
    </row>
    <row r="46" spans="1:6" ht="25.5">
      <c r="A46" s="36" t="s">
        <v>899</v>
      </c>
      <c r="B46" s="37"/>
      <c r="C46" s="441">
        <v>524</v>
      </c>
      <c r="D46" s="571">
        <v>0.1185</v>
      </c>
      <c r="E46" s="441">
        <v>524</v>
      </c>
      <c r="F46" s="443">
        <v>0</v>
      </c>
    </row>
    <row r="47" spans="1:6" ht="25.5">
      <c r="A47" s="36" t="s">
        <v>900</v>
      </c>
      <c r="B47" s="37"/>
      <c r="C47" s="441">
        <v>343</v>
      </c>
      <c r="D47" s="571">
        <v>0.0553</v>
      </c>
      <c r="E47" s="441">
        <v>343</v>
      </c>
      <c r="F47" s="443">
        <v>0</v>
      </c>
    </row>
    <row r="48" spans="1:6" ht="25.5">
      <c r="A48" s="36" t="s">
        <v>901</v>
      </c>
      <c r="B48" s="37"/>
      <c r="C48" s="441">
        <v>55</v>
      </c>
      <c r="D48" s="571">
        <v>0.0427</v>
      </c>
      <c r="E48" s="441">
        <v>55</v>
      </c>
      <c r="F48" s="443">
        <v>0</v>
      </c>
    </row>
    <row r="49" spans="1:6" ht="12.75">
      <c r="A49" s="36" t="s">
        <v>902</v>
      </c>
      <c r="B49" s="37"/>
      <c r="C49" s="441">
        <v>234</v>
      </c>
      <c r="D49" s="571">
        <v>0.0082</v>
      </c>
      <c r="E49" s="441">
        <v>234</v>
      </c>
      <c r="F49" s="443">
        <v>0</v>
      </c>
    </row>
    <row r="50" spans="1:6" ht="12.75">
      <c r="A50" s="36" t="s">
        <v>903</v>
      </c>
      <c r="B50" s="37"/>
      <c r="C50" s="441">
        <v>382</v>
      </c>
      <c r="D50" s="571">
        <v>0.0128</v>
      </c>
      <c r="E50" s="441">
        <v>382</v>
      </c>
      <c r="F50" s="443">
        <v>0</v>
      </c>
    </row>
    <row r="51" spans="1:6" ht="12.75">
      <c r="A51" s="36" t="s">
        <v>904</v>
      </c>
      <c r="B51" s="37"/>
      <c r="C51" s="441">
        <v>98</v>
      </c>
      <c r="D51" s="571">
        <v>0.01</v>
      </c>
      <c r="E51" s="441">
        <v>98</v>
      </c>
      <c r="F51" s="443">
        <v>0</v>
      </c>
    </row>
    <row r="52" spans="1:6" ht="12.75">
      <c r="A52" s="36" t="s">
        <v>905</v>
      </c>
      <c r="B52" s="37"/>
      <c r="C52" s="441">
        <v>55</v>
      </c>
      <c r="D52" s="571">
        <v>0.0023</v>
      </c>
      <c r="E52" s="441">
        <v>55</v>
      </c>
      <c r="F52" s="443">
        <v>0</v>
      </c>
    </row>
    <row r="53" spans="1:6" ht="12.75">
      <c r="A53" s="36" t="s">
        <v>906</v>
      </c>
      <c r="B53" s="37"/>
      <c r="C53" s="441">
        <v>159</v>
      </c>
      <c r="D53" s="571">
        <v>0.0141</v>
      </c>
      <c r="E53" s="441">
        <v>159</v>
      </c>
      <c r="F53" s="443">
        <v>0</v>
      </c>
    </row>
    <row r="54" spans="1:6" ht="12.75">
      <c r="A54" s="36" t="s">
        <v>907</v>
      </c>
      <c r="B54" s="37"/>
      <c r="C54" s="441">
        <v>291</v>
      </c>
      <c r="D54" s="571">
        <v>0.0234</v>
      </c>
      <c r="E54" s="441">
        <v>291</v>
      </c>
      <c r="F54" s="443">
        <v>0</v>
      </c>
    </row>
    <row r="55" spans="1:16" ht="14.25" customHeight="1">
      <c r="A55" s="38" t="s">
        <v>839</v>
      </c>
      <c r="B55" s="39" t="s">
        <v>840</v>
      </c>
      <c r="C55" s="429">
        <f>SUM(C30:C54)</f>
        <v>3226</v>
      </c>
      <c r="D55" s="429"/>
      <c r="E55" s="429">
        <f>SUM(E30:E54)</f>
        <v>3127</v>
      </c>
      <c r="F55" s="442">
        <f>SUM(F30:F54)</f>
        <v>99</v>
      </c>
      <c r="G55" s="516"/>
      <c r="H55" s="516"/>
      <c r="I55" s="516"/>
      <c r="J55" s="516"/>
      <c r="K55" s="516"/>
      <c r="L55" s="516"/>
      <c r="M55" s="516"/>
      <c r="N55" s="516"/>
      <c r="O55" s="516"/>
      <c r="P55" s="516"/>
    </row>
    <row r="56" spans="1:16" ht="20.25" customHeight="1">
      <c r="A56" s="41" t="s">
        <v>841</v>
      </c>
      <c r="B56" s="39" t="s">
        <v>842</v>
      </c>
      <c r="C56" s="429">
        <f>C55+C28+C24+C20</f>
        <v>16944</v>
      </c>
      <c r="D56" s="429"/>
      <c r="E56" s="429">
        <f>E55+E28+E24+E20</f>
        <v>3127</v>
      </c>
      <c r="F56" s="442">
        <f>F55+F28+F24+F20</f>
        <v>13817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6" ht="15" customHeight="1">
      <c r="A57" s="34" t="s">
        <v>843</v>
      </c>
      <c r="B57" s="39"/>
      <c r="C57" s="429"/>
      <c r="D57" s="429"/>
      <c r="E57" s="429"/>
      <c r="F57" s="442"/>
    </row>
    <row r="58" spans="1:6" ht="14.25" customHeight="1">
      <c r="A58" s="36" t="s">
        <v>830</v>
      </c>
      <c r="B58" s="40"/>
      <c r="C58" s="429"/>
      <c r="D58" s="429"/>
      <c r="E58" s="429"/>
      <c r="F58" s="442"/>
    </row>
    <row r="59" spans="1:6" ht="12.75">
      <c r="A59" s="36" t="s">
        <v>831</v>
      </c>
      <c r="B59" s="40"/>
      <c r="C59" s="441"/>
      <c r="D59" s="441"/>
      <c r="E59" s="441"/>
      <c r="F59" s="443">
        <f>C59-E59</f>
        <v>0</v>
      </c>
    </row>
    <row r="60" spans="1:6" ht="12.75">
      <c r="A60" s="36" t="s">
        <v>832</v>
      </c>
      <c r="B60" s="40"/>
      <c r="C60" s="441"/>
      <c r="D60" s="441"/>
      <c r="E60" s="441"/>
      <c r="F60" s="443">
        <f>C60-E60</f>
        <v>0</v>
      </c>
    </row>
    <row r="61" spans="1:16" ht="15" customHeight="1">
      <c r="A61" s="38" t="s">
        <v>565</v>
      </c>
      <c r="B61" s="39" t="s">
        <v>844</v>
      </c>
      <c r="C61" s="429">
        <f>SUM(C59:C60)</f>
        <v>0</v>
      </c>
      <c r="D61" s="429"/>
      <c r="E61" s="429">
        <f>SUM(E59:E60)</f>
        <v>0</v>
      </c>
      <c r="F61" s="442">
        <f>SUM(F59:F60)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5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>C64-E64</f>
        <v>0</v>
      </c>
    </row>
    <row r="65" spans="1:16" ht="11.25" customHeight="1">
      <c r="A65" s="38" t="s">
        <v>582</v>
      </c>
      <c r="B65" s="39" t="s">
        <v>845</v>
      </c>
      <c r="C65" s="429">
        <f>SUM(C63:C64)</f>
        <v>0</v>
      </c>
      <c r="D65" s="429"/>
      <c r="E65" s="429">
        <f>SUM(E63:E64)</f>
        <v>0</v>
      </c>
      <c r="F65" s="442">
        <f>SUM(F63:F64)</f>
        <v>0</v>
      </c>
      <c r="G65" s="516"/>
      <c r="H65" s="516"/>
      <c r="I65" s="516"/>
      <c r="J65" s="516"/>
      <c r="K65" s="516"/>
      <c r="L65" s="516"/>
      <c r="M65" s="516"/>
      <c r="N65" s="516"/>
      <c r="O65" s="516"/>
      <c r="P65" s="516"/>
    </row>
    <row r="66" spans="1:6" ht="15" customHeight="1">
      <c r="A66" s="36" t="s">
        <v>836</v>
      </c>
      <c r="B66" s="40"/>
      <c r="C66" s="429"/>
      <c r="D66" s="429"/>
      <c r="E66" s="429"/>
      <c r="F66" s="442"/>
    </row>
    <row r="67" spans="1:6" ht="12.75">
      <c r="A67" s="36" t="s">
        <v>544</v>
      </c>
      <c r="B67" s="40"/>
      <c r="C67" s="441"/>
      <c r="D67" s="441"/>
      <c r="E67" s="441"/>
      <c r="F67" s="443">
        <f>C67-E67</f>
        <v>0</v>
      </c>
    </row>
    <row r="68" spans="1:6" ht="12.75">
      <c r="A68" s="36" t="s">
        <v>547</v>
      </c>
      <c r="B68" s="40"/>
      <c r="C68" s="441"/>
      <c r="D68" s="441"/>
      <c r="E68" s="441"/>
      <c r="F68" s="443">
        <f>C68-E68</f>
        <v>0</v>
      </c>
    </row>
    <row r="69" spans="1:16" ht="15.75" customHeight="1">
      <c r="A69" s="38" t="s">
        <v>601</v>
      </c>
      <c r="B69" s="39" t="s">
        <v>846</v>
      </c>
      <c r="C69" s="429">
        <f>SUM(C67:C68)</f>
        <v>0</v>
      </c>
      <c r="D69" s="429"/>
      <c r="E69" s="429">
        <f>SUM(E67:E68)</f>
        <v>0</v>
      </c>
      <c r="F69" s="442">
        <f>SUM(F67:F68)</f>
        <v>0</v>
      </c>
      <c r="G69" s="516"/>
      <c r="H69" s="516"/>
      <c r="I69" s="516"/>
      <c r="J69" s="516"/>
      <c r="K69" s="516"/>
      <c r="L69" s="516"/>
      <c r="M69" s="516"/>
      <c r="N69" s="516"/>
      <c r="O69" s="516"/>
      <c r="P69" s="516"/>
    </row>
    <row r="70" spans="1:6" ht="12.75" customHeight="1">
      <c r="A70" s="36" t="s">
        <v>838</v>
      </c>
      <c r="B70" s="40"/>
      <c r="C70" s="429"/>
      <c r="D70" s="429"/>
      <c r="E70" s="429"/>
      <c r="F70" s="442"/>
    </row>
    <row r="71" spans="1:6" ht="12.75">
      <c r="A71" s="36" t="s">
        <v>544</v>
      </c>
      <c r="B71" s="40"/>
      <c r="C71" s="441"/>
      <c r="D71" s="441"/>
      <c r="E71" s="441"/>
      <c r="F71" s="443">
        <f>C71-E71</f>
        <v>0</v>
      </c>
    </row>
    <row r="72" spans="1:6" ht="12.75">
      <c r="A72" s="36" t="s">
        <v>547</v>
      </c>
      <c r="B72" s="40"/>
      <c r="C72" s="441"/>
      <c r="D72" s="441"/>
      <c r="E72" s="441"/>
      <c r="F72" s="443">
        <f>C72-E72</f>
        <v>0</v>
      </c>
    </row>
    <row r="73" spans="1:16" ht="17.25" customHeight="1">
      <c r="A73" s="38" t="s">
        <v>839</v>
      </c>
      <c r="B73" s="39" t="s">
        <v>847</v>
      </c>
      <c r="C73" s="429">
        <f>SUM(C71:C72)</f>
        <v>0</v>
      </c>
      <c r="D73" s="429"/>
      <c r="E73" s="429">
        <f>SUM(E71:E72)</f>
        <v>0</v>
      </c>
      <c r="F73" s="442">
        <f>SUM(F71:F72)</f>
        <v>0</v>
      </c>
      <c r="G73" s="516"/>
      <c r="H73" s="516"/>
      <c r="I73" s="516"/>
      <c r="J73" s="516"/>
      <c r="K73" s="516"/>
      <c r="L73" s="516"/>
      <c r="M73" s="516"/>
      <c r="N73" s="516"/>
      <c r="O73" s="516"/>
      <c r="P73" s="516"/>
    </row>
    <row r="74" spans="1:16" ht="19.5" customHeight="1">
      <c r="A74" s="41" t="s">
        <v>848</v>
      </c>
      <c r="B74" s="39" t="s">
        <v>849</v>
      </c>
      <c r="C74" s="429">
        <f>C73+C69+C65+C61</f>
        <v>0</v>
      </c>
      <c r="D74" s="429"/>
      <c r="E74" s="429">
        <f>E73+E69+E65+E61</f>
        <v>0</v>
      </c>
      <c r="F74" s="442">
        <f>F73+F69+F65+F61</f>
        <v>0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6" ht="19.5" customHeight="1">
      <c r="A75" s="42"/>
      <c r="B75" s="43"/>
      <c r="C75" s="44"/>
      <c r="D75" s="44"/>
      <c r="E75" s="44"/>
      <c r="F75" s="44"/>
    </row>
    <row r="76" spans="1:6" ht="12.75">
      <c r="A76" s="452" t="s">
        <v>913</v>
      </c>
      <c r="B76" s="453"/>
      <c r="C76" s="627" t="s">
        <v>850</v>
      </c>
      <c r="D76" s="627"/>
      <c r="E76" s="627"/>
      <c r="F76" s="627"/>
    </row>
    <row r="77" spans="1:6" ht="12.75">
      <c r="A77" s="517" t="s">
        <v>908</v>
      </c>
      <c r="B77" s="518"/>
      <c r="C77" s="517" t="s">
        <v>873</v>
      </c>
      <c r="D77" s="517"/>
      <c r="E77" s="517"/>
      <c r="F77" s="517"/>
    </row>
    <row r="78" spans="1:6" ht="12.75">
      <c r="A78" s="517"/>
      <c r="B78" s="518"/>
      <c r="C78" s="627" t="s">
        <v>858</v>
      </c>
      <c r="D78" s="627"/>
      <c r="E78" s="627"/>
      <c r="F78" s="627"/>
    </row>
    <row r="79" spans="3:5" ht="12.75">
      <c r="C79" s="517" t="s">
        <v>875</v>
      </c>
      <c r="E79" s="517"/>
    </row>
  </sheetData>
  <sheetProtection/>
  <mergeCells count="4">
    <mergeCell ref="B5:D5"/>
    <mergeCell ref="B6:C6"/>
    <mergeCell ref="C78:F78"/>
    <mergeCell ref="C76:F7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:F72 C59:F60 C63:F64 C67:F68 C30:F54 C26:F27 C12:F19 C2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2008-03-13T09:05:33Z</cp:lastPrinted>
  <dcterms:created xsi:type="dcterms:W3CDTF">2000-06-29T12:02:40Z</dcterms:created>
  <dcterms:modified xsi:type="dcterms:W3CDTF">2010-04-13T09:25:18Z</dcterms:modified>
  <cp:category/>
  <cp:version/>
  <cp:contentType/>
  <cp:contentStatus/>
</cp:coreProperties>
</file>