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<sst xmlns="http://schemas.openxmlformats.org/spreadsheetml/2006/main" count="4193" uniqueCount="977">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</sst>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1" fontId="49" fillId="4" borderId="22" xfId="65" applyNumberFormat="1" applyFont="1" applyFill="1" applyBorder="1" applyAlignment="1" applyProtection="1">
      <alignment vertical="top" wrapText="1"/>
      <protection locked="0"/>
    </xf>
    <xf numFmtId="1" fontId="49" fillId="28" borderId="22" xfId="65" applyNumberFormat="1" applyFont="1" applyFill="1" applyBorder="1" applyAlignment="1" applyProtection="1">
      <alignment vertical="top" wrapText="1"/>
      <protection locked="0"/>
    </xf>
    <xf numFmtId="1" fontId="49" fillId="7" borderId="22" xfId="65" applyNumberFormat="1" applyFont="1" applyFill="1" applyBorder="1" applyAlignment="1" applyProtection="1">
      <alignment vertical="top" wrapText="1"/>
      <protection locked="0"/>
    </xf>
    <xf numFmtId="1" fontId="49" fillId="22" borderId="22" xfId="65" applyNumberFormat="1" applyFont="1" applyFill="1" applyBorder="1" applyAlignment="1" applyProtection="1">
      <alignment vertical="top" wrapText="1"/>
      <protection locked="0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42735</v>
      </c>
    </row>
    <row r="2" spans="1:27" ht="15.75">
      <c r="A2" s="649" t="s">
        <v>938</v>
      </c>
      <c r="B2" s="644"/>
      <c r="Z2" s="660">
        <v>2</v>
      </c>
      <c r="AA2" s="661">
        <f>IF(ISBLANK(_pdeReportingDate),"",_pdeReportingDate)</f>
        <v>42793</v>
      </c>
    </row>
    <row r="3" spans="1:27" ht="15.75">
      <c r="A3" s="645" t="s">
        <v>935</v>
      </c>
      <c r="B3" s="646"/>
      <c r="Z3" s="660">
        <v>3</v>
      </c>
      <c r="AA3" s="661" t="str">
        <f>IF(ISBLANK(_authorName),"",_authorName)</f>
        <v>Здравка Тодорова Иванова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42370</v>
      </c>
    </row>
    <row r="10" spans="1:2" ht="15.75">
      <c r="A10" s="7" t="s">
        <v>2</v>
      </c>
      <c r="B10" s="545">
        <v>42735</v>
      </c>
    </row>
    <row r="11" spans="1:2" ht="15.75">
      <c r="A11" s="7" t="s">
        <v>950</v>
      </c>
      <c r="B11" s="545">
        <v>42793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31.5">
      <c r="A25" s="7" t="s">
        <v>895</v>
      </c>
      <c r="B25" s="662" t="s">
        <v>973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0.06841692167946875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0.01675626524057703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0.06516480193528879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0.013165598383064947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1.085915584235231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0.8647440879316087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0.5663928055956479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0.407433107582991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0.4056844676362829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0.20608403440761722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0.1924319022236251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0.15205443073908226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0.2571367477985533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0.20203542391088528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11800</v>
      </c>
      <c r="E21" s="659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0.025486456540191927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0.24039797771393007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4.222151292690712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8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73749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8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328234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8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8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64147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8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2982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8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8290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8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21431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8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4258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8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503091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8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34641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8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185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8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8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442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8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8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1119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8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1561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8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16737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8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8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16737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8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783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8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8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8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754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8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8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122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8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122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8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8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8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8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8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905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8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8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8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8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323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8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323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8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8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665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8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558108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8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3676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8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3843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8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877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8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1974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8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379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8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8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10749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8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8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1832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8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529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8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8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425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8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755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8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8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1226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8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5727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8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63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8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63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8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8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8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8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8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63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8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726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8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13748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8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142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8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8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14616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8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8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31155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8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589263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8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8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8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8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-948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8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8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8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3325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8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8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114709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8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228756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8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2427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8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8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226329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8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343465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8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108443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8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108443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8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8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8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7758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8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8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116201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8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462991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8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7220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8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8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59928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8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8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8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8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2041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8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61969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8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220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8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38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8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20284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8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513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8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83024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8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17593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8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742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8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14625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8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994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8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8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4274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8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7556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8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1061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8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302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8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438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8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2898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8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8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35858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8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8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8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170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8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36028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8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589263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8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15940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8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20416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8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16397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8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24269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8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4578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8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20102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8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-569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8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4161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8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8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8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105294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8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2520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8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8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8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79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8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51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8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2658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8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107952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8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9341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8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-61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8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8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108013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8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9280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8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1647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8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1571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8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76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8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8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7633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8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8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7758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8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117293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8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7108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8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41830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8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52937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8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11518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8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113393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8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1370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8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8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8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8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1933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8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586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8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8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2530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8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117293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8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8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8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8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117293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8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8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8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125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8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8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117293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8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122228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8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-65318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8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8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-28333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8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-3392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8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-1566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8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-62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8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8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188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8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718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8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24463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8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-11288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8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2840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8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-1269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8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638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8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8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8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14204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8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8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8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-668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8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4457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8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502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8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-798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8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22022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8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-38754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8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-35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8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-2368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8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-2030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8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8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-21461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8">
        <f t="shared" si="20"/>
        <v>42735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7459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8">
        <f t="shared" si="20"/>
        <v>42735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6851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8">
        <f t="shared" si="20"/>
        <v>42735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14310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8">
        <f t="shared" si="20"/>
        <v>42735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14168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8">
        <f t="shared" si="20"/>
        <v>42735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142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8">
        <f aca="true" t="shared" si="23" ref="C218:C281">endDate</f>
        <v>42735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-878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8">
        <f t="shared" si="23"/>
        <v>42735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8">
        <f t="shared" si="23"/>
        <v>42735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8">
        <f t="shared" si="23"/>
        <v>42735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8">
        <f t="shared" si="23"/>
        <v>42735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-878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8">
        <f t="shared" si="23"/>
        <v>42735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8">
        <f t="shared" si="23"/>
        <v>42735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8">
        <f t="shared" si="23"/>
        <v>42735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8">
        <f t="shared" si="23"/>
        <v>42735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8">
        <f t="shared" si="23"/>
        <v>42735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8">
        <f t="shared" si="23"/>
        <v>42735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8">
        <f t="shared" si="23"/>
        <v>42735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8">
        <f t="shared" si="23"/>
        <v>42735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8">
        <f t="shared" si="23"/>
        <v>42735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8">
        <f t="shared" si="23"/>
        <v>42735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8">
        <f t="shared" si="23"/>
        <v>42735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8">
        <f t="shared" si="23"/>
        <v>42735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8">
        <f t="shared" si="23"/>
        <v>42735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4203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8">
        <f t="shared" si="23"/>
        <v>42735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3325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8">
        <f t="shared" si="23"/>
        <v>42735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8">
        <f t="shared" si="23"/>
        <v>42735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8">
        <f t="shared" si="23"/>
        <v>42735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3325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8">
        <f t="shared" si="23"/>
        <v>42735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8">
        <f t="shared" si="23"/>
        <v>42735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8">
        <f t="shared" si="23"/>
        <v>42735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8">
        <f t="shared" si="23"/>
        <v>42735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8">
        <f t="shared" si="23"/>
        <v>42735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8">
        <f t="shared" si="23"/>
        <v>42735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8">
        <f t="shared" si="23"/>
        <v>42735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8">
        <f t="shared" si="23"/>
        <v>42735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8">
        <f t="shared" si="23"/>
        <v>42735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8">
        <f t="shared" si="23"/>
        <v>42735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8">
        <f t="shared" si="23"/>
        <v>42735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8">
        <f t="shared" si="23"/>
        <v>42735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8">
        <f t="shared" si="23"/>
        <v>42735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8">
        <f t="shared" si="23"/>
        <v>42735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8">
        <f t="shared" si="23"/>
        <v>42735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8">
        <f t="shared" si="23"/>
        <v>42735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8">
        <f t="shared" si="23"/>
        <v>42735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8">
        <f t="shared" si="23"/>
        <v>42735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8">
        <f t="shared" si="23"/>
        <v>42735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8">
        <f t="shared" si="23"/>
        <v>42735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8">
        <f t="shared" si="23"/>
        <v>42735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8">
        <f t="shared" si="23"/>
        <v>42735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8">
        <f t="shared" si="23"/>
        <v>42735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117591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8">
        <f t="shared" si="23"/>
        <v>42735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8">
        <f t="shared" si="23"/>
        <v>42735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8">
        <f t="shared" si="23"/>
        <v>42735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8">
        <f t="shared" si="23"/>
        <v>42735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117591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8">
        <f t="shared" si="23"/>
        <v>42735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8">
        <f t="shared" si="23"/>
        <v>42735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8">
        <f t="shared" si="23"/>
        <v>42735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8">
        <f t="shared" si="23"/>
        <v>42735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8">
        <f t="shared" si="23"/>
        <v>42735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8">
        <f t="shared" si="23"/>
        <v>42735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8">
        <f t="shared" si="23"/>
        <v>42735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8">
        <f t="shared" si="23"/>
        <v>42735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8">
        <f t="shared" si="23"/>
        <v>42735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8">
        <f t="shared" si="23"/>
        <v>42735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8">
        <f t="shared" si="23"/>
        <v>42735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8">
        <f t="shared" si="23"/>
        <v>42735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8">
        <f t="shared" si="23"/>
        <v>42735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-2882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8">
        <f t="shared" si="23"/>
        <v>42735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114709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8">
        <f t="shared" si="23"/>
        <v>42735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8">
        <f aca="true" t="shared" si="26" ref="C282:C345">endDate</f>
        <v>42735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8">
        <f t="shared" si="26"/>
        <v>42735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114709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8">
        <f t="shared" si="26"/>
        <v>42735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2475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8">
        <f t="shared" si="26"/>
        <v>42735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8">
        <f t="shared" si="26"/>
        <v>42735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8">
        <f t="shared" si="26"/>
        <v>42735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8">
        <f t="shared" si="26"/>
        <v>42735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2475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8">
        <f t="shared" si="26"/>
        <v>42735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8">
        <f t="shared" si="26"/>
        <v>42735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341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8">
        <f t="shared" si="26"/>
        <v>42735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8">
        <f t="shared" si="26"/>
        <v>42735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341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8">
        <f t="shared" si="26"/>
        <v>42735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8">
        <f t="shared" si="26"/>
        <v>42735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8">
        <f t="shared" si="26"/>
        <v>42735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8">
        <f t="shared" si="26"/>
        <v>42735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8">
        <f t="shared" si="26"/>
        <v>42735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8">
        <f t="shared" si="26"/>
        <v>42735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8">
        <f t="shared" si="26"/>
        <v>42735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8">
        <f t="shared" si="26"/>
        <v>42735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8">
        <f t="shared" si="26"/>
        <v>42735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-389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8">
        <f t="shared" si="26"/>
        <v>42735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2427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8">
        <f t="shared" si="26"/>
        <v>42735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8">
        <f t="shared" si="26"/>
        <v>42735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8">
        <f t="shared" si="26"/>
        <v>42735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2427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8">
        <f t="shared" si="26"/>
        <v>42735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8">
        <f t="shared" si="26"/>
        <v>42735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8">
        <f t="shared" si="26"/>
        <v>42735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8">
        <f t="shared" si="26"/>
        <v>42735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8">
        <f t="shared" si="26"/>
        <v>42735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8">
        <f t="shared" si="26"/>
        <v>42735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8">
        <f t="shared" si="26"/>
        <v>42735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8">
        <f t="shared" si="26"/>
        <v>42735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8">
        <f t="shared" si="26"/>
        <v>42735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8">
        <f t="shared" si="26"/>
        <v>42735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8">
        <f t="shared" si="26"/>
        <v>42735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8">
        <f t="shared" si="26"/>
        <v>42735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8">
        <f t="shared" si="26"/>
        <v>42735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8">
        <f t="shared" si="26"/>
        <v>42735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8">
        <f t="shared" si="26"/>
        <v>42735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8">
        <f t="shared" si="26"/>
        <v>42735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8">
        <f t="shared" si="26"/>
        <v>42735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8">
        <f t="shared" si="26"/>
        <v>42735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8">
        <f t="shared" si="26"/>
        <v>42735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8">
        <f t="shared" si="26"/>
        <v>42735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8">
        <f t="shared" si="26"/>
        <v>42735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8">
        <f t="shared" si="26"/>
        <v>42735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8">
        <f t="shared" si="26"/>
        <v>42735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226067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8">
        <f t="shared" si="26"/>
        <v>42735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8">
        <f t="shared" si="26"/>
        <v>42735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8">
        <f t="shared" si="26"/>
        <v>42735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8">
        <f t="shared" si="26"/>
        <v>42735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226067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8">
        <f t="shared" si="26"/>
        <v>42735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8">
        <f t="shared" si="26"/>
        <v>42735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8">
        <f t="shared" si="26"/>
        <v>42735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8">
        <f t="shared" si="26"/>
        <v>42735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8">
        <f t="shared" si="26"/>
        <v>42735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8">
        <f t="shared" si="26"/>
        <v>42735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8">
        <f t="shared" si="26"/>
        <v>42735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8">
        <f t="shared" si="26"/>
        <v>42735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8">
        <f t="shared" si="26"/>
        <v>42735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8">
        <f t="shared" si="26"/>
        <v>42735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8">
        <f t="shared" si="26"/>
        <v>42735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8">
        <f t="shared" si="26"/>
        <v>42735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8">
        <f t="shared" si="26"/>
        <v>42735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262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8">
        <f aca="true" t="shared" si="29" ref="C346:C409">endDate</f>
        <v>42735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226329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8">
        <f t="shared" si="29"/>
        <v>42735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8">
        <f t="shared" si="29"/>
        <v>42735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8">
        <f t="shared" si="29"/>
        <v>42735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226329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8">
        <f t="shared" si="29"/>
        <v>42735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108777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8">
        <f t="shared" si="29"/>
        <v>42735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8">
        <f t="shared" si="29"/>
        <v>42735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8">
        <f t="shared" si="29"/>
        <v>42735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8">
        <f t="shared" si="29"/>
        <v>42735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108777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8">
        <f t="shared" si="29"/>
        <v>42735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7758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8">
        <f t="shared" si="29"/>
        <v>42735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8">
        <f t="shared" si="29"/>
        <v>42735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8">
        <f t="shared" si="29"/>
        <v>42735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8">
        <f t="shared" si="29"/>
        <v>42735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8">
        <f t="shared" si="29"/>
        <v>42735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8">
        <f t="shared" si="29"/>
        <v>42735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8">
        <f t="shared" si="29"/>
        <v>42735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8">
        <f t="shared" si="29"/>
        <v>42735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8">
        <f t="shared" si="29"/>
        <v>42735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8">
        <f t="shared" si="29"/>
        <v>42735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8">
        <f t="shared" si="29"/>
        <v>42735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8">
        <f t="shared" si="29"/>
        <v>42735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2302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8">
        <f t="shared" si="29"/>
        <v>42735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118837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8">
        <f t="shared" si="29"/>
        <v>42735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8">
        <f t="shared" si="29"/>
        <v>42735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8">
        <f t="shared" si="29"/>
        <v>42735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118837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8">
        <f t="shared" si="29"/>
        <v>42735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8">
        <f t="shared" si="29"/>
        <v>42735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8">
        <f t="shared" si="29"/>
        <v>42735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8">
        <f t="shared" si="29"/>
        <v>42735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8">
        <f t="shared" si="29"/>
        <v>42735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8">
        <f t="shared" si="29"/>
        <v>42735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8">
        <f t="shared" si="29"/>
        <v>42735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-2636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8">
        <f t="shared" si="29"/>
        <v>42735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-2295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8">
        <f t="shared" si="29"/>
        <v>42735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-341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8">
        <f t="shared" si="29"/>
        <v>42735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8">
        <f t="shared" si="29"/>
        <v>42735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8">
        <f t="shared" si="29"/>
        <v>42735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8">
        <f t="shared" si="29"/>
        <v>42735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8">
        <f t="shared" si="29"/>
        <v>42735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8">
        <f t="shared" si="29"/>
        <v>42735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8">
        <f t="shared" si="29"/>
        <v>42735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8">
        <f t="shared" si="29"/>
        <v>42735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8">
        <f t="shared" si="29"/>
        <v>42735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8">
        <f t="shared" si="29"/>
        <v>42735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-2636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8">
        <f t="shared" si="29"/>
        <v>42735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8">
        <f t="shared" si="29"/>
        <v>42735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8">
        <f t="shared" si="29"/>
        <v>42735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-2636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8">
        <f t="shared" si="29"/>
        <v>42735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8">
        <f t="shared" si="29"/>
        <v>42735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8">
        <f t="shared" si="29"/>
        <v>42735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8">
        <f t="shared" si="29"/>
        <v>42735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8">
        <f t="shared" si="29"/>
        <v>42735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8">
        <f t="shared" si="29"/>
        <v>42735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8">
        <f t="shared" si="29"/>
        <v>42735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8">
        <f t="shared" si="29"/>
        <v>42735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8">
        <f t="shared" si="29"/>
        <v>42735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8">
        <f t="shared" si="29"/>
        <v>42735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8">
        <f t="shared" si="29"/>
        <v>42735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8">
        <f t="shared" si="29"/>
        <v>42735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8">
        <f t="shared" si="29"/>
        <v>42735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8">
        <f t="shared" si="29"/>
        <v>42735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8">
        <f t="shared" si="29"/>
        <v>42735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8">
        <f t="shared" si="29"/>
        <v>42735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8">
        <f aca="true" t="shared" si="32" ref="C410:C459">endDate</f>
        <v>42735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8">
        <f t="shared" si="32"/>
        <v>42735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8">
        <f t="shared" si="32"/>
        <v>42735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8">
        <f t="shared" si="32"/>
        <v>42735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8">
        <f t="shared" si="32"/>
        <v>42735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8">
        <f t="shared" si="32"/>
        <v>42735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8">
        <f t="shared" si="32"/>
        <v>42735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454032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8">
        <f t="shared" si="32"/>
        <v>42735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8">
        <f t="shared" si="32"/>
        <v>42735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8">
        <f t="shared" si="32"/>
        <v>42735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8">
        <f t="shared" si="32"/>
        <v>42735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454032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8">
        <f t="shared" si="32"/>
        <v>42735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7758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8">
        <f t="shared" si="32"/>
        <v>42735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-2295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8">
        <f t="shared" si="32"/>
        <v>42735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-2295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8">
        <f t="shared" si="32"/>
        <v>42735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8">
        <f t="shared" si="32"/>
        <v>42735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8">
        <f t="shared" si="32"/>
        <v>42735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8">
        <f t="shared" si="32"/>
        <v>42735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8">
        <f t="shared" si="32"/>
        <v>42735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8">
        <f t="shared" si="32"/>
        <v>42735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8">
        <f t="shared" si="32"/>
        <v>42735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8">
        <f t="shared" si="32"/>
        <v>42735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8">
        <f t="shared" si="32"/>
        <v>42735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8">
        <f t="shared" si="32"/>
        <v>42735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3496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8">
        <f t="shared" si="32"/>
        <v>42735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462991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8">
        <f t="shared" si="32"/>
        <v>42735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8">
        <f t="shared" si="32"/>
        <v>42735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8">
        <f t="shared" si="32"/>
        <v>42735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462991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8">
        <f t="shared" si="32"/>
        <v>42735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6846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8">
        <f t="shared" si="32"/>
        <v>42735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8">
        <f t="shared" si="32"/>
        <v>42735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8">
        <f t="shared" si="32"/>
        <v>42735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8">
        <f t="shared" si="32"/>
        <v>42735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6846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8">
        <f t="shared" si="32"/>
        <v>42735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-125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8">
        <f t="shared" si="32"/>
        <v>42735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-3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8">
        <f t="shared" si="32"/>
        <v>42735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-3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8">
        <f t="shared" si="32"/>
        <v>42735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8">
        <f t="shared" si="32"/>
        <v>42735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8">
        <f t="shared" si="32"/>
        <v>42735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8">
        <f t="shared" si="32"/>
        <v>42735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8">
        <f t="shared" si="32"/>
        <v>42735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8">
        <f t="shared" si="32"/>
        <v>42735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8">
        <f t="shared" si="32"/>
        <v>42735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8">
        <f t="shared" si="32"/>
        <v>42735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8">
        <f t="shared" si="32"/>
        <v>42735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8">
        <f t="shared" si="32"/>
        <v>42735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502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8">
        <f t="shared" si="32"/>
        <v>42735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7220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8">
        <f t="shared" si="32"/>
        <v>42735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8">
        <f t="shared" si="32"/>
        <v>42735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8">
        <f t="shared" si="32"/>
        <v>42735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7220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8">
        <f aca="true" t="shared" si="35" ref="C461:C524">endDate</f>
        <v>42735</v>
      </c>
      <c r="D461" s="99" t="s">
        <v>523</v>
      </c>
      <c r="E461" s="480">
        <v>1</v>
      </c>
      <c r="F461" s="99" t="s">
        <v>522</v>
      </c>
      <c r="H461" s="99">
        <f>'Справка 6'!D11</f>
        <v>83304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8">
        <f t="shared" si="35"/>
        <v>42735</v>
      </c>
      <c r="D462" s="99" t="s">
        <v>526</v>
      </c>
      <c r="E462" s="480">
        <v>1</v>
      </c>
      <c r="F462" s="99" t="s">
        <v>525</v>
      </c>
      <c r="H462" s="99">
        <f>'Справка 6'!D12</f>
        <v>346221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8">
        <f t="shared" si="35"/>
        <v>42735</v>
      </c>
      <c r="D463" s="99" t="s">
        <v>529</v>
      </c>
      <c r="E463" s="480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8">
        <f t="shared" si="35"/>
        <v>42735</v>
      </c>
      <c r="D464" s="99" t="s">
        <v>532</v>
      </c>
      <c r="E464" s="480">
        <v>1</v>
      </c>
      <c r="F464" s="99" t="s">
        <v>531</v>
      </c>
      <c r="H464" s="99">
        <f>'Справка 6'!D14</f>
        <v>142568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8">
        <f t="shared" si="35"/>
        <v>42735</v>
      </c>
      <c r="D465" s="99" t="s">
        <v>535</v>
      </c>
      <c r="E465" s="480">
        <v>1</v>
      </c>
      <c r="F465" s="99" t="s">
        <v>534</v>
      </c>
      <c r="H465" s="99">
        <f>'Справка 6'!D15</f>
        <v>18916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8">
        <f t="shared" si="35"/>
        <v>42735</v>
      </c>
      <c r="D466" s="99" t="s">
        <v>537</v>
      </c>
      <c r="E466" s="480">
        <v>1</v>
      </c>
      <c r="F466" s="99" t="s">
        <v>536</v>
      </c>
      <c r="H466" s="99">
        <f>'Справка 6'!D16</f>
        <v>40620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8">
        <f t="shared" si="35"/>
        <v>42735</v>
      </c>
      <c r="D467" s="99" t="s">
        <v>540</v>
      </c>
      <c r="E467" s="480">
        <v>1</v>
      </c>
      <c r="F467" s="99" t="s">
        <v>539</v>
      </c>
      <c r="H467" s="99">
        <f>'Справка 6'!D17</f>
        <v>21864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8">
        <f t="shared" si="35"/>
        <v>42735</v>
      </c>
      <c r="D468" s="99" t="s">
        <v>543</v>
      </c>
      <c r="E468" s="480">
        <v>1</v>
      </c>
      <c r="F468" s="99" t="s">
        <v>542</v>
      </c>
      <c r="H468" s="99">
        <f>'Справка 6'!D18</f>
        <v>1982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8">
        <f t="shared" si="35"/>
        <v>42735</v>
      </c>
      <c r="D469" s="99" t="s">
        <v>545</v>
      </c>
      <c r="E469" s="480">
        <v>1</v>
      </c>
      <c r="F469" s="99" t="s">
        <v>804</v>
      </c>
      <c r="H469" s="99">
        <f>'Справка 6'!D19</f>
        <v>655475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8">
        <f t="shared" si="35"/>
        <v>42735</v>
      </c>
      <c r="D470" s="99" t="s">
        <v>547</v>
      </c>
      <c r="E470" s="480">
        <v>1</v>
      </c>
      <c r="F470" s="99" t="s">
        <v>546</v>
      </c>
      <c r="H470" s="99">
        <f>'Справка 6'!D20</f>
        <v>34466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8">
        <f t="shared" si="35"/>
        <v>42735</v>
      </c>
      <c r="D471" s="99" t="s">
        <v>549</v>
      </c>
      <c r="E471" s="480">
        <v>1</v>
      </c>
      <c r="F471" s="99" t="s">
        <v>548</v>
      </c>
      <c r="H471" s="99">
        <f>'Справка 6'!D21</f>
        <v>166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8">
        <f t="shared" si="35"/>
        <v>42735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8">
        <f t="shared" si="35"/>
        <v>42735</v>
      </c>
      <c r="D473" s="99" t="s">
        <v>555</v>
      </c>
      <c r="E473" s="480">
        <v>1</v>
      </c>
      <c r="F473" s="99" t="s">
        <v>554</v>
      </c>
      <c r="H473" s="99">
        <f>'Справка 6'!D24</f>
        <v>3281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8">
        <f t="shared" si="35"/>
        <v>42735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8">
        <f t="shared" si="35"/>
        <v>42735</v>
      </c>
      <c r="D475" s="99" t="s">
        <v>558</v>
      </c>
      <c r="E475" s="480">
        <v>1</v>
      </c>
      <c r="F475" s="99" t="s">
        <v>542</v>
      </c>
      <c r="H475" s="99">
        <f>'Справка 6'!D26</f>
        <v>2479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8">
        <f t="shared" si="35"/>
        <v>42735</v>
      </c>
      <c r="D476" s="99" t="s">
        <v>560</v>
      </c>
      <c r="E476" s="480">
        <v>1</v>
      </c>
      <c r="F476" s="99" t="s">
        <v>838</v>
      </c>
      <c r="H476" s="99">
        <f>'Справка 6'!D27</f>
        <v>5760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8">
        <f t="shared" si="35"/>
        <v>42735</v>
      </c>
      <c r="D477" s="99" t="s">
        <v>562</v>
      </c>
      <c r="E477" s="480">
        <v>1</v>
      </c>
      <c r="F477" s="99" t="s">
        <v>561</v>
      </c>
      <c r="H477" s="99">
        <f>'Справка 6'!D29</f>
        <v>844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8">
        <f t="shared" si="35"/>
        <v>42735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8">
        <f t="shared" si="35"/>
        <v>42735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8">
        <f t="shared" si="35"/>
        <v>42735</v>
      </c>
      <c r="D480" s="99" t="s">
        <v>565</v>
      </c>
      <c r="E480" s="480">
        <v>1</v>
      </c>
      <c r="F480" s="99" t="s">
        <v>113</v>
      </c>
      <c r="H480" s="99">
        <f>'Справка 6'!D32</f>
        <v>815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8">
        <f t="shared" si="35"/>
        <v>42735</v>
      </c>
      <c r="D481" s="99" t="s">
        <v>566</v>
      </c>
      <c r="E481" s="480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8">
        <f t="shared" si="35"/>
        <v>42735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8">
        <f t="shared" si="35"/>
        <v>42735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8">
        <f t="shared" si="35"/>
        <v>42735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8">
        <f t="shared" si="35"/>
        <v>42735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8">
        <f t="shared" si="35"/>
        <v>42735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8">
        <f t="shared" si="35"/>
        <v>42735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8">
        <f t="shared" si="35"/>
        <v>42735</v>
      </c>
      <c r="D488" s="99" t="s">
        <v>578</v>
      </c>
      <c r="E488" s="480">
        <v>1</v>
      </c>
      <c r="F488" s="99" t="s">
        <v>803</v>
      </c>
      <c r="H488" s="99">
        <f>'Справка 6'!D40</f>
        <v>844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8">
        <f t="shared" si="35"/>
        <v>42735</v>
      </c>
      <c r="D489" s="99" t="s">
        <v>581</v>
      </c>
      <c r="E489" s="480">
        <v>1</v>
      </c>
      <c r="F489" s="99" t="s">
        <v>580</v>
      </c>
      <c r="H489" s="99">
        <f>'Справка 6'!D41</f>
        <v>16737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8">
        <f t="shared" si="35"/>
        <v>42735</v>
      </c>
      <c r="D490" s="99" t="s">
        <v>583</v>
      </c>
      <c r="E490" s="480">
        <v>1</v>
      </c>
      <c r="F490" s="99" t="s">
        <v>582</v>
      </c>
      <c r="H490" s="99">
        <f>'Справка 6'!D42</f>
        <v>713448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8">
        <f t="shared" si="35"/>
        <v>42735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8">
        <f t="shared" si="35"/>
        <v>42735</v>
      </c>
      <c r="D492" s="99" t="s">
        <v>526</v>
      </c>
      <c r="E492" s="480">
        <v>2</v>
      </c>
      <c r="F492" s="99" t="s">
        <v>525</v>
      </c>
      <c r="H492" s="99">
        <f>'Справка 6'!E12</f>
        <v>8982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8">
        <f t="shared" si="35"/>
        <v>42735</v>
      </c>
      <c r="D493" s="99" t="s">
        <v>529</v>
      </c>
      <c r="E493" s="480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8">
        <f t="shared" si="35"/>
        <v>42735</v>
      </c>
      <c r="D494" s="99" t="s">
        <v>532</v>
      </c>
      <c r="E494" s="480">
        <v>2</v>
      </c>
      <c r="F494" s="99" t="s">
        <v>531</v>
      </c>
      <c r="H494" s="99">
        <f>'Справка 6'!E14</f>
        <v>3030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8">
        <f t="shared" si="35"/>
        <v>42735</v>
      </c>
      <c r="D495" s="99" t="s">
        <v>535</v>
      </c>
      <c r="E495" s="480">
        <v>2</v>
      </c>
      <c r="F495" s="99" t="s">
        <v>534</v>
      </c>
      <c r="H495" s="99">
        <f>'Справка 6'!E15</f>
        <v>669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8">
        <f t="shared" si="35"/>
        <v>42735</v>
      </c>
      <c r="D496" s="99" t="s">
        <v>537</v>
      </c>
      <c r="E496" s="480">
        <v>2</v>
      </c>
      <c r="F496" s="99" t="s">
        <v>536</v>
      </c>
      <c r="H496" s="99">
        <f>'Справка 6'!E16</f>
        <v>937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8">
        <f t="shared" si="35"/>
        <v>42735</v>
      </c>
      <c r="D497" s="99" t="s">
        <v>540</v>
      </c>
      <c r="E497" s="480">
        <v>2</v>
      </c>
      <c r="F497" s="99" t="s">
        <v>539</v>
      </c>
      <c r="H497" s="99">
        <f>'Справка 6'!E17</f>
        <v>16075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8">
        <f t="shared" si="35"/>
        <v>42735</v>
      </c>
      <c r="D498" s="99" t="s">
        <v>543</v>
      </c>
      <c r="E498" s="480">
        <v>2</v>
      </c>
      <c r="F498" s="99" t="s">
        <v>542</v>
      </c>
      <c r="H498" s="99">
        <f>'Справка 6'!E18</f>
        <v>2971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8">
        <f t="shared" si="35"/>
        <v>42735</v>
      </c>
      <c r="D499" s="99" t="s">
        <v>545</v>
      </c>
      <c r="E499" s="480">
        <v>2</v>
      </c>
      <c r="F499" s="99" t="s">
        <v>804</v>
      </c>
      <c r="H499" s="99">
        <f>'Справка 6'!E19</f>
        <v>32664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8">
        <f t="shared" si="35"/>
        <v>42735</v>
      </c>
      <c r="D500" s="99" t="s">
        <v>547</v>
      </c>
      <c r="E500" s="480">
        <v>2</v>
      </c>
      <c r="F500" s="99" t="s">
        <v>546</v>
      </c>
      <c r="H500" s="99">
        <f>'Справка 6'!E20</f>
        <v>215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8">
        <f t="shared" si="35"/>
        <v>42735</v>
      </c>
      <c r="D501" s="99" t="s">
        <v>549</v>
      </c>
      <c r="E501" s="480">
        <v>2</v>
      </c>
      <c r="F501" s="99" t="s">
        <v>548</v>
      </c>
      <c r="H501" s="99">
        <f>'Справка 6'!E21</f>
        <v>50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8">
        <f t="shared" si="35"/>
        <v>42735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8">
        <f t="shared" si="35"/>
        <v>42735</v>
      </c>
      <c r="D503" s="99" t="s">
        <v>555</v>
      </c>
      <c r="E503" s="480">
        <v>2</v>
      </c>
      <c r="F503" s="99" t="s">
        <v>554</v>
      </c>
      <c r="H503" s="99">
        <f>'Справка 6'!E24</f>
        <v>82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8">
        <f t="shared" si="35"/>
        <v>42735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8">
        <f t="shared" si="35"/>
        <v>42735</v>
      </c>
      <c r="D505" s="99" t="s">
        <v>558</v>
      </c>
      <c r="E505" s="480">
        <v>2</v>
      </c>
      <c r="F505" s="99" t="s">
        <v>542</v>
      </c>
      <c r="H505" s="99">
        <f>'Справка 6'!E26</f>
        <v>23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8">
        <f t="shared" si="35"/>
        <v>42735</v>
      </c>
      <c r="D506" s="99" t="s">
        <v>560</v>
      </c>
      <c r="E506" s="480">
        <v>2</v>
      </c>
      <c r="F506" s="99" t="s">
        <v>838</v>
      </c>
      <c r="H506" s="99">
        <f>'Справка 6'!E27</f>
        <v>105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8">
        <f t="shared" si="35"/>
        <v>42735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8">
        <f t="shared" si="35"/>
        <v>42735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8">
        <f t="shared" si="35"/>
        <v>42735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8">
        <f t="shared" si="35"/>
        <v>42735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8">
        <f t="shared" si="35"/>
        <v>42735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8">
        <f t="shared" si="35"/>
        <v>42735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8">
        <f t="shared" si="35"/>
        <v>42735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8">
        <f t="shared" si="35"/>
        <v>42735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8">
        <f t="shared" si="35"/>
        <v>42735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8">
        <f t="shared" si="35"/>
        <v>42735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8">
        <f t="shared" si="35"/>
        <v>42735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8">
        <f t="shared" si="35"/>
        <v>42735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8">
        <f t="shared" si="35"/>
        <v>42735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8">
        <f t="shared" si="35"/>
        <v>42735</v>
      </c>
      <c r="D520" s="99" t="s">
        <v>583</v>
      </c>
      <c r="E520" s="480">
        <v>2</v>
      </c>
      <c r="F520" s="99" t="s">
        <v>582</v>
      </c>
      <c r="H520" s="99">
        <f>'Справка 6'!E42</f>
        <v>33034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8">
        <f t="shared" si="35"/>
        <v>42735</v>
      </c>
      <c r="D521" s="99" t="s">
        <v>523</v>
      </c>
      <c r="E521" s="480">
        <v>3</v>
      </c>
      <c r="F521" s="99" t="s">
        <v>522</v>
      </c>
      <c r="H521" s="99">
        <f>'Справка 6'!F11</f>
        <v>9555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8">
        <f t="shared" si="35"/>
        <v>42735</v>
      </c>
      <c r="D522" s="99" t="s">
        <v>526</v>
      </c>
      <c r="E522" s="480">
        <v>3</v>
      </c>
      <c r="F522" s="99" t="s">
        <v>525</v>
      </c>
      <c r="H522" s="99">
        <f>'Справка 6'!F12</f>
        <v>1864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8">
        <f t="shared" si="35"/>
        <v>42735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8">
        <f t="shared" si="35"/>
        <v>42735</v>
      </c>
      <c r="D524" s="99" t="s">
        <v>532</v>
      </c>
      <c r="E524" s="480">
        <v>3</v>
      </c>
      <c r="F524" s="99" t="s">
        <v>531</v>
      </c>
      <c r="H524" s="99">
        <f>'Справка 6'!F14</f>
        <v>423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8">
        <f aca="true" t="shared" si="38" ref="C525:C588">endDate</f>
        <v>42735</v>
      </c>
      <c r="D525" s="99" t="s">
        <v>535</v>
      </c>
      <c r="E525" s="480">
        <v>3</v>
      </c>
      <c r="F525" s="99" t="s">
        <v>534</v>
      </c>
      <c r="H525" s="99">
        <f>'Справка 6'!F15</f>
        <v>3930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8">
        <f t="shared" si="38"/>
        <v>42735</v>
      </c>
      <c r="D526" s="99" t="s">
        <v>537</v>
      </c>
      <c r="E526" s="480">
        <v>3</v>
      </c>
      <c r="F526" s="99" t="s">
        <v>536</v>
      </c>
      <c r="H526" s="99">
        <f>'Справка 6'!F16</f>
        <v>720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8">
        <f t="shared" si="38"/>
        <v>42735</v>
      </c>
      <c r="D527" s="99" t="s">
        <v>540</v>
      </c>
      <c r="E527" s="480">
        <v>3</v>
      </c>
      <c r="F527" s="99" t="s">
        <v>539</v>
      </c>
      <c r="H527" s="99">
        <f>'Справка 6'!F17</f>
        <v>15991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8">
        <f t="shared" si="38"/>
        <v>42735</v>
      </c>
      <c r="D528" s="99" t="s">
        <v>543</v>
      </c>
      <c r="E528" s="480">
        <v>3</v>
      </c>
      <c r="F528" s="99" t="s">
        <v>542</v>
      </c>
      <c r="H528" s="99">
        <f>'Справка 6'!F18</f>
        <v>381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8">
        <f t="shared" si="38"/>
        <v>42735</v>
      </c>
      <c r="D529" s="99" t="s">
        <v>545</v>
      </c>
      <c r="E529" s="480">
        <v>3</v>
      </c>
      <c r="F529" s="99" t="s">
        <v>804</v>
      </c>
      <c r="H529" s="99">
        <f>'Справка 6'!F19</f>
        <v>32864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8">
        <f t="shared" si="38"/>
        <v>42735</v>
      </c>
      <c r="D530" s="99" t="s">
        <v>547</v>
      </c>
      <c r="E530" s="480">
        <v>3</v>
      </c>
      <c r="F530" s="99" t="s">
        <v>546</v>
      </c>
      <c r="H530" s="99">
        <f>'Справка 6'!F20</f>
        <v>146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8">
        <f t="shared" si="38"/>
        <v>42735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8">
        <f t="shared" si="38"/>
        <v>42735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8">
        <f t="shared" si="38"/>
        <v>42735</v>
      </c>
      <c r="D533" s="99" t="s">
        <v>555</v>
      </c>
      <c r="E533" s="480">
        <v>3</v>
      </c>
      <c r="F533" s="99" t="s">
        <v>554</v>
      </c>
      <c r="H533" s="99">
        <f>'Справка 6'!F24</f>
        <v>182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8">
        <f t="shared" si="38"/>
        <v>42735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8">
        <f t="shared" si="38"/>
        <v>42735</v>
      </c>
      <c r="D535" s="99" t="s">
        <v>558</v>
      </c>
      <c r="E535" s="480">
        <v>3</v>
      </c>
      <c r="F535" s="99" t="s">
        <v>542</v>
      </c>
      <c r="H535" s="99">
        <f>'Справка 6'!F26</f>
        <v>109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8">
        <f t="shared" si="38"/>
        <v>42735</v>
      </c>
      <c r="D536" s="99" t="s">
        <v>560</v>
      </c>
      <c r="E536" s="480">
        <v>3</v>
      </c>
      <c r="F536" s="99" t="s">
        <v>838</v>
      </c>
      <c r="H536" s="99">
        <f>'Справка 6'!F27</f>
        <v>291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8">
        <f t="shared" si="38"/>
        <v>42735</v>
      </c>
      <c r="D537" s="99" t="s">
        <v>562</v>
      </c>
      <c r="E537" s="480">
        <v>3</v>
      </c>
      <c r="F537" s="99" t="s">
        <v>561</v>
      </c>
      <c r="H537" s="99">
        <f>'Справка 6'!F29</f>
        <v>61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8">
        <f t="shared" si="38"/>
        <v>42735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8">
        <f t="shared" si="38"/>
        <v>42735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8">
        <f t="shared" si="38"/>
        <v>42735</v>
      </c>
      <c r="D540" s="99" t="s">
        <v>565</v>
      </c>
      <c r="E540" s="480">
        <v>3</v>
      </c>
      <c r="F540" s="99" t="s">
        <v>113</v>
      </c>
      <c r="H540" s="99">
        <f>'Справка 6'!F32</f>
        <v>61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8">
        <f t="shared" si="38"/>
        <v>42735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8">
        <f t="shared" si="38"/>
        <v>42735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8">
        <f t="shared" si="38"/>
        <v>42735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8">
        <f t="shared" si="38"/>
        <v>42735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8">
        <f t="shared" si="38"/>
        <v>42735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8">
        <f t="shared" si="38"/>
        <v>42735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8">
        <f t="shared" si="38"/>
        <v>42735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8">
        <f t="shared" si="38"/>
        <v>42735</v>
      </c>
      <c r="D548" s="99" t="s">
        <v>578</v>
      </c>
      <c r="E548" s="480">
        <v>3</v>
      </c>
      <c r="F548" s="99" t="s">
        <v>803</v>
      </c>
      <c r="H548" s="99">
        <f>'Справка 6'!F40</f>
        <v>61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8">
        <f t="shared" si="38"/>
        <v>42735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8">
        <f t="shared" si="38"/>
        <v>42735</v>
      </c>
      <c r="D550" s="99" t="s">
        <v>583</v>
      </c>
      <c r="E550" s="480">
        <v>3</v>
      </c>
      <c r="F550" s="99" t="s">
        <v>582</v>
      </c>
      <c r="H550" s="99">
        <f>'Справка 6'!F42</f>
        <v>33362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8">
        <f t="shared" si="38"/>
        <v>42735</v>
      </c>
      <c r="D551" s="99" t="s">
        <v>523</v>
      </c>
      <c r="E551" s="480">
        <v>4</v>
      </c>
      <c r="F551" s="99" t="s">
        <v>522</v>
      </c>
      <c r="H551" s="99">
        <f>'Справка 6'!G11</f>
        <v>73749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8">
        <f t="shared" si="38"/>
        <v>42735</v>
      </c>
      <c r="D552" s="99" t="s">
        <v>526</v>
      </c>
      <c r="E552" s="480">
        <v>4</v>
      </c>
      <c r="F552" s="99" t="s">
        <v>525</v>
      </c>
      <c r="H552" s="99">
        <f>'Справка 6'!G12</f>
        <v>353339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8">
        <f t="shared" si="38"/>
        <v>42735</v>
      </c>
      <c r="D553" s="99" t="s">
        <v>529</v>
      </c>
      <c r="E553" s="480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8">
        <f t="shared" si="38"/>
        <v>42735</v>
      </c>
      <c r="D554" s="99" t="s">
        <v>532</v>
      </c>
      <c r="E554" s="480">
        <v>4</v>
      </c>
      <c r="F554" s="99" t="s">
        <v>531</v>
      </c>
      <c r="H554" s="99">
        <f>'Справка 6'!G14</f>
        <v>145175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8">
        <f t="shared" si="38"/>
        <v>42735</v>
      </c>
      <c r="D555" s="99" t="s">
        <v>535</v>
      </c>
      <c r="E555" s="480">
        <v>4</v>
      </c>
      <c r="F555" s="99" t="s">
        <v>534</v>
      </c>
      <c r="H555" s="99">
        <f>'Справка 6'!G15</f>
        <v>15655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8">
        <f t="shared" si="38"/>
        <v>42735</v>
      </c>
      <c r="D556" s="99" t="s">
        <v>537</v>
      </c>
      <c r="E556" s="480">
        <v>4</v>
      </c>
      <c r="F556" s="99" t="s">
        <v>536</v>
      </c>
      <c r="H556" s="99">
        <f>'Справка 6'!G16</f>
        <v>40837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8">
        <f t="shared" si="38"/>
        <v>42735</v>
      </c>
      <c r="D557" s="99" t="s">
        <v>540</v>
      </c>
      <c r="E557" s="480">
        <v>4</v>
      </c>
      <c r="F557" s="99" t="s">
        <v>539</v>
      </c>
      <c r="H557" s="99">
        <f>'Справка 6'!G17</f>
        <v>21948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8">
        <f t="shared" si="38"/>
        <v>42735</v>
      </c>
      <c r="D558" s="99" t="s">
        <v>543</v>
      </c>
      <c r="E558" s="480">
        <v>4</v>
      </c>
      <c r="F558" s="99" t="s">
        <v>542</v>
      </c>
      <c r="H558" s="99">
        <f>'Справка 6'!G18</f>
        <v>4572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8">
        <f t="shared" si="38"/>
        <v>42735</v>
      </c>
      <c r="D559" s="99" t="s">
        <v>545</v>
      </c>
      <c r="E559" s="480">
        <v>4</v>
      </c>
      <c r="F559" s="99" t="s">
        <v>804</v>
      </c>
      <c r="H559" s="99">
        <f>'Справка 6'!G19</f>
        <v>655275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8">
        <f t="shared" si="38"/>
        <v>42735</v>
      </c>
      <c r="D560" s="99" t="s">
        <v>547</v>
      </c>
      <c r="E560" s="480">
        <v>4</v>
      </c>
      <c r="F560" s="99" t="s">
        <v>546</v>
      </c>
      <c r="H560" s="99">
        <f>'Справка 6'!G20</f>
        <v>34535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8">
        <f t="shared" si="38"/>
        <v>42735</v>
      </c>
      <c r="D561" s="99" t="s">
        <v>549</v>
      </c>
      <c r="E561" s="480">
        <v>4</v>
      </c>
      <c r="F561" s="99" t="s">
        <v>548</v>
      </c>
      <c r="H561" s="99">
        <f>'Справка 6'!G21</f>
        <v>216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8">
        <f t="shared" si="38"/>
        <v>42735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8">
        <f t="shared" si="38"/>
        <v>42735</v>
      </c>
      <c r="D563" s="99" t="s">
        <v>555</v>
      </c>
      <c r="E563" s="480">
        <v>4</v>
      </c>
      <c r="F563" s="99" t="s">
        <v>554</v>
      </c>
      <c r="H563" s="99">
        <f>'Справка 6'!G24</f>
        <v>3181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8">
        <f t="shared" si="38"/>
        <v>42735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8">
        <f t="shared" si="38"/>
        <v>42735</v>
      </c>
      <c r="D565" s="99" t="s">
        <v>558</v>
      </c>
      <c r="E565" s="480">
        <v>4</v>
      </c>
      <c r="F565" s="99" t="s">
        <v>542</v>
      </c>
      <c r="H565" s="99">
        <f>'Справка 6'!G26</f>
        <v>2393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8">
        <f t="shared" si="38"/>
        <v>42735</v>
      </c>
      <c r="D566" s="99" t="s">
        <v>560</v>
      </c>
      <c r="E566" s="480">
        <v>4</v>
      </c>
      <c r="F566" s="99" t="s">
        <v>838</v>
      </c>
      <c r="H566" s="99">
        <f>'Справка 6'!G27</f>
        <v>5574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8">
        <f t="shared" si="38"/>
        <v>42735</v>
      </c>
      <c r="D567" s="99" t="s">
        <v>562</v>
      </c>
      <c r="E567" s="480">
        <v>4</v>
      </c>
      <c r="F567" s="99" t="s">
        <v>561</v>
      </c>
      <c r="H567" s="99">
        <f>'Справка 6'!G29</f>
        <v>783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8">
        <f t="shared" si="38"/>
        <v>42735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8">
        <f t="shared" si="38"/>
        <v>42735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8">
        <f t="shared" si="38"/>
        <v>42735</v>
      </c>
      <c r="D570" s="99" t="s">
        <v>565</v>
      </c>
      <c r="E570" s="480">
        <v>4</v>
      </c>
      <c r="F570" s="99" t="s">
        <v>113</v>
      </c>
      <c r="H570" s="99">
        <f>'Справка 6'!G32</f>
        <v>754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8">
        <f t="shared" si="38"/>
        <v>42735</v>
      </c>
      <c r="D571" s="99" t="s">
        <v>566</v>
      </c>
      <c r="E571" s="480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8">
        <f t="shared" si="38"/>
        <v>42735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8">
        <f t="shared" si="38"/>
        <v>42735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8">
        <f t="shared" si="38"/>
        <v>42735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8">
        <f t="shared" si="38"/>
        <v>42735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8">
        <f t="shared" si="38"/>
        <v>42735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8">
        <f t="shared" si="38"/>
        <v>42735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8">
        <f t="shared" si="38"/>
        <v>42735</v>
      </c>
      <c r="D578" s="99" t="s">
        <v>578</v>
      </c>
      <c r="E578" s="480">
        <v>4</v>
      </c>
      <c r="F578" s="99" t="s">
        <v>803</v>
      </c>
      <c r="H578" s="99">
        <f>'Справка 6'!G40</f>
        <v>783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8">
        <f t="shared" si="38"/>
        <v>42735</v>
      </c>
      <c r="D579" s="99" t="s">
        <v>581</v>
      </c>
      <c r="E579" s="480">
        <v>4</v>
      </c>
      <c r="F579" s="99" t="s">
        <v>580</v>
      </c>
      <c r="H579" s="99">
        <f>'Справка 6'!G41</f>
        <v>16737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8">
        <f t="shared" si="38"/>
        <v>42735</v>
      </c>
      <c r="D580" s="99" t="s">
        <v>583</v>
      </c>
      <c r="E580" s="480">
        <v>4</v>
      </c>
      <c r="F580" s="99" t="s">
        <v>582</v>
      </c>
      <c r="H580" s="99">
        <f>'Справка 6'!G42</f>
        <v>713120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8">
        <f t="shared" si="38"/>
        <v>42735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8">
        <f t="shared" si="38"/>
        <v>42735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8">
        <f t="shared" si="38"/>
        <v>42735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8">
        <f t="shared" si="38"/>
        <v>42735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8">
        <f t="shared" si="38"/>
        <v>42735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8">
        <f t="shared" si="38"/>
        <v>42735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8">
        <f t="shared" si="38"/>
        <v>42735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8">
        <f t="shared" si="38"/>
        <v>42735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8">
        <f aca="true" t="shared" si="41" ref="C589:C652">endDate</f>
        <v>42735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8">
        <f t="shared" si="41"/>
        <v>42735</v>
      </c>
      <c r="D590" s="99" t="s">
        <v>547</v>
      </c>
      <c r="E590" s="480">
        <v>5</v>
      </c>
      <c r="F590" s="99" t="s">
        <v>546</v>
      </c>
      <c r="H590" s="99">
        <f>'Справка 6'!H20</f>
        <v>106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8">
        <f t="shared" si="41"/>
        <v>42735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8">
        <f t="shared" si="41"/>
        <v>42735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8">
        <f t="shared" si="41"/>
        <v>42735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8">
        <f t="shared" si="41"/>
        <v>42735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8">
        <f t="shared" si="41"/>
        <v>42735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8">
        <f t="shared" si="41"/>
        <v>42735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8">
        <f t="shared" si="41"/>
        <v>42735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8">
        <f t="shared" si="41"/>
        <v>42735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8">
        <f t="shared" si="41"/>
        <v>42735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8">
        <f t="shared" si="41"/>
        <v>42735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8">
        <f t="shared" si="41"/>
        <v>42735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8">
        <f t="shared" si="41"/>
        <v>42735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8">
        <f t="shared" si="41"/>
        <v>42735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8">
        <f t="shared" si="41"/>
        <v>42735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8">
        <f t="shared" si="41"/>
        <v>42735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8">
        <f t="shared" si="41"/>
        <v>42735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8">
        <f t="shared" si="41"/>
        <v>42735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8">
        <f t="shared" si="41"/>
        <v>42735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8">
        <f t="shared" si="41"/>
        <v>42735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8">
        <f t="shared" si="41"/>
        <v>42735</v>
      </c>
      <c r="D610" s="99" t="s">
        <v>583</v>
      </c>
      <c r="E610" s="480">
        <v>5</v>
      </c>
      <c r="F610" s="99" t="s">
        <v>582</v>
      </c>
      <c r="H610" s="99">
        <f>'Справка 6'!H42</f>
        <v>106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8">
        <f t="shared" si="41"/>
        <v>42735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8">
        <f t="shared" si="41"/>
        <v>42735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8">
        <f t="shared" si="41"/>
        <v>42735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8">
        <f t="shared" si="41"/>
        <v>42735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8">
        <f t="shared" si="41"/>
        <v>42735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8">
        <f t="shared" si="41"/>
        <v>42735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8">
        <f t="shared" si="41"/>
        <v>42735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8">
        <f t="shared" si="41"/>
        <v>42735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8">
        <f t="shared" si="41"/>
        <v>42735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8">
        <f t="shared" si="41"/>
        <v>42735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8">
        <f t="shared" si="41"/>
        <v>42735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8">
        <f t="shared" si="41"/>
        <v>42735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8">
        <f t="shared" si="41"/>
        <v>42735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8">
        <f t="shared" si="41"/>
        <v>42735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8">
        <f t="shared" si="41"/>
        <v>42735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8">
        <f t="shared" si="41"/>
        <v>42735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8">
        <f t="shared" si="41"/>
        <v>42735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8">
        <f t="shared" si="41"/>
        <v>42735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8">
        <f t="shared" si="41"/>
        <v>42735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8">
        <f t="shared" si="41"/>
        <v>42735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8">
        <f t="shared" si="41"/>
        <v>42735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8">
        <f t="shared" si="41"/>
        <v>42735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8">
        <f t="shared" si="41"/>
        <v>42735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8">
        <f t="shared" si="41"/>
        <v>42735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8">
        <f t="shared" si="41"/>
        <v>42735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8">
        <f t="shared" si="41"/>
        <v>42735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8">
        <f t="shared" si="41"/>
        <v>42735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8">
        <f t="shared" si="41"/>
        <v>42735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8">
        <f t="shared" si="41"/>
        <v>42735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8">
        <f t="shared" si="41"/>
        <v>42735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8">
        <f t="shared" si="41"/>
        <v>42735</v>
      </c>
      <c r="D641" s="99" t="s">
        <v>523</v>
      </c>
      <c r="E641" s="480">
        <v>7</v>
      </c>
      <c r="F641" s="99" t="s">
        <v>522</v>
      </c>
      <c r="H641" s="99">
        <f>'Справка 6'!J11</f>
        <v>73749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8">
        <f t="shared" si="41"/>
        <v>42735</v>
      </c>
      <c r="D642" s="99" t="s">
        <v>526</v>
      </c>
      <c r="E642" s="480">
        <v>7</v>
      </c>
      <c r="F642" s="99" t="s">
        <v>525</v>
      </c>
      <c r="H642" s="99">
        <f>'Справка 6'!J12</f>
        <v>353339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8">
        <f t="shared" si="41"/>
        <v>42735</v>
      </c>
      <c r="D643" s="99" t="s">
        <v>529</v>
      </c>
      <c r="E643" s="480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8">
        <f t="shared" si="41"/>
        <v>42735</v>
      </c>
      <c r="D644" s="99" t="s">
        <v>532</v>
      </c>
      <c r="E644" s="480">
        <v>7</v>
      </c>
      <c r="F644" s="99" t="s">
        <v>531</v>
      </c>
      <c r="H644" s="99">
        <f>'Справка 6'!J14</f>
        <v>145175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8">
        <f t="shared" si="41"/>
        <v>42735</v>
      </c>
      <c r="D645" s="99" t="s">
        <v>535</v>
      </c>
      <c r="E645" s="480">
        <v>7</v>
      </c>
      <c r="F645" s="99" t="s">
        <v>534</v>
      </c>
      <c r="H645" s="99">
        <f>'Справка 6'!J15</f>
        <v>15655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8">
        <f t="shared" si="41"/>
        <v>42735</v>
      </c>
      <c r="D646" s="99" t="s">
        <v>537</v>
      </c>
      <c r="E646" s="480">
        <v>7</v>
      </c>
      <c r="F646" s="99" t="s">
        <v>536</v>
      </c>
      <c r="H646" s="99">
        <f>'Справка 6'!J16</f>
        <v>40837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8">
        <f t="shared" si="41"/>
        <v>42735</v>
      </c>
      <c r="D647" s="99" t="s">
        <v>540</v>
      </c>
      <c r="E647" s="480">
        <v>7</v>
      </c>
      <c r="F647" s="99" t="s">
        <v>539</v>
      </c>
      <c r="H647" s="99">
        <f>'Справка 6'!J17</f>
        <v>21948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8">
        <f t="shared" si="41"/>
        <v>42735</v>
      </c>
      <c r="D648" s="99" t="s">
        <v>543</v>
      </c>
      <c r="E648" s="480">
        <v>7</v>
      </c>
      <c r="F648" s="99" t="s">
        <v>542</v>
      </c>
      <c r="H648" s="99">
        <f>'Справка 6'!J18</f>
        <v>4572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8">
        <f t="shared" si="41"/>
        <v>42735</v>
      </c>
      <c r="D649" s="99" t="s">
        <v>545</v>
      </c>
      <c r="E649" s="480">
        <v>7</v>
      </c>
      <c r="F649" s="99" t="s">
        <v>804</v>
      </c>
      <c r="H649" s="99">
        <f>'Справка 6'!J19</f>
        <v>655275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8">
        <f t="shared" si="41"/>
        <v>42735</v>
      </c>
      <c r="D650" s="99" t="s">
        <v>547</v>
      </c>
      <c r="E650" s="480">
        <v>7</v>
      </c>
      <c r="F650" s="99" t="s">
        <v>546</v>
      </c>
      <c r="H650" s="99">
        <f>'Справка 6'!J20</f>
        <v>34641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8">
        <f t="shared" si="41"/>
        <v>42735</v>
      </c>
      <c r="D651" s="99" t="s">
        <v>549</v>
      </c>
      <c r="E651" s="480">
        <v>7</v>
      </c>
      <c r="F651" s="99" t="s">
        <v>548</v>
      </c>
      <c r="H651" s="99">
        <f>'Справка 6'!J21</f>
        <v>216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8">
        <f t="shared" si="41"/>
        <v>42735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8">
        <f aca="true" t="shared" si="44" ref="C653:C716">endDate</f>
        <v>42735</v>
      </c>
      <c r="D653" s="99" t="s">
        <v>555</v>
      </c>
      <c r="E653" s="480">
        <v>7</v>
      </c>
      <c r="F653" s="99" t="s">
        <v>554</v>
      </c>
      <c r="H653" s="99">
        <f>'Справка 6'!J24</f>
        <v>3181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8">
        <f t="shared" si="44"/>
        <v>42735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8">
        <f t="shared" si="44"/>
        <v>42735</v>
      </c>
      <c r="D655" s="99" t="s">
        <v>558</v>
      </c>
      <c r="E655" s="480">
        <v>7</v>
      </c>
      <c r="F655" s="99" t="s">
        <v>542</v>
      </c>
      <c r="H655" s="99">
        <f>'Справка 6'!J26</f>
        <v>2393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8">
        <f t="shared" si="44"/>
        <v>42735</v>
      </c>
      <c r="D656" s="99" t="s">
        <v>560</v>
      </c>
      <c r="E656" s="480">
        <v>7</v>
      </c>
      <c r="F656" s="99" t="s">
        <v>838</v>
      </c>
      <c r="H656" s="99">
        <f>'Справка 6'!J27</f>
        <v>5574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8">
        <f t="shared" si="44"/>
        <v>42735</v>
      </c>
      <c r="D657" s="99" t="s">
        <v>562</v>
      </c>
      <c r="E657" s="480">
        <v>7</v>
      </c>
      <c r="F657" s="99" t="s">
        <v>561</v>
      </c>
      <c r="H657" s="99">
        <f>'Справка 6'!J29</f>
        <v>783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8">
        <f t="shared" si="44"/>
        <v>42735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8">
        <f t="shared" si="44"/>
        <v>42735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8">
        <f t="shared" si="44"/>
        <v>42735</v>
      </c>
      <c r="D660" s="99" t="s">
        <v>565</v>
      </c>
      <c r="E660" s="480">
        <v>7</v>
      </c>
      <c r="F660" s="99" t="s">
        <v>113</v>
      </c>
      <c r="H660" s="99">
        <f>'Справка 6'!J32</f>
        <v>754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8">
        <f t="shared" si="44"/>
        <v>42735</v>
      </c>
      <c r="D661" s="99" t="s">
        <v>566</v>
      </c>
      <c r="E661" s="480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8">
        <f t="shared" si="44"/>
        <v>42735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8">
        <f t="shared" si="44"/>
        <v>42735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8">
        <f t="shared" si="44"/>
        <v>42735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8">
        <f t="shared" si="44"/>
        <v>42735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8">
        <f t="shared" si="44"/>
        <v>42735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8">
        <f t="shared" si="44"/>
        <v>42735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8">
        <f t="shared" si="44"/>
        <v>42735</v>
      </c>
      <c r="D668" s="99" t="s">
        <v>578</v>
      </c>
      <c r="E668" s="480">
        <v>7</v>
      </c>
      <c r="F668" s="99" t="s">
        <v>803</v>
      </c>
      <c r="H668" s="99">
        <f>'Справка 6'!J40</f>
        <v>783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8">
        <f t="shared" si="44"/>
        <v>42735</v>
      </c>
      <c r="D669" s="99" t="s">
        <v>581</v>
      </c>
      <c r="E669" s="480">
        <v>7</v>
      </c>
      <c r="F669" s="99" t="s">
        <v>580</v>
      </c>
      <c r="H669" s="99">
        <f>'Справка 6'!J41</f>
        <v>16737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8">
        <f t="shared" si="44"/>
        <v>42735</v>
      </c>
      <c r="D670" s="99" t="s">
        <v>583</v>
      </c>
      <c r="E670" s="480">
        <v>7</v>
      </c>
      <c r="F670" s="99" t="s">
        <v>582</v>
      </c>
      <c r="H670" s="99">
        <f>'Справка 6'!J42</f>
        <v>713226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8">
        <f t="shared" si="44"/>
        <v>42735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8">
        <f t="shared" si="44"/>
        <v>42735</v>
      </c>
      <c r="D672" s="99" t="s">
        <v>526</v>
      </c>
      <c r="E672" s="480">
        <v>8</v>
      </c>
      <c r="F672" s="99" t="s">
        <v>525</v>
      </c>
      <c r="H672" s="99">
        <f>'Справка 6'!K12</f>
        <v>18000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8">
        <f t="shared" si="44"/>
        <v>42735</v>
      </c>
      <c r="D673" s="99" t="s">
        <v>529</v>
      </c>
      <c r="E673" s="480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8">
        <f t="shared" si="44"/>
        <v>42735</v>
      </c>
      <c r="D674" s="99" t="s">
        <v>532</v>
      </c>
      <c r="E674" s="480">
        <v>8</v>
      </c>
      <c r="F674" s="99" t="s">
        <v>531</v>
      </c>
      <c r="H674" s="99">
        <f>'Справка 6'!K14</f>
        <v>75328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8">
        <f t="shared" si="44"/>
        <v>42735</v>
      </c>
      <c r="D675" s="99" t="s">
        <v>535</v>
      </c>
      <c r="E675" s="480">
        <v>8</v>
      </c>
      <c r="F675" s="99" t="s">
        <v>534</v>
      </c>
      <c r="H675" s="99">
        <f>'Справка 6'!K15</f>
        <v>12482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8">
        <f t="shared" si="44"/>
        <v>42735</v>
      </c>
      <c r="D676" s="99" t="s">
        <v>537</v>
      </c>
      <c r="E676" s="480">
        <v>8</v>
      </c>
      <c r="F676" s="99" t="s">
        <v>536</v>
      </c>
      <c r="H676" s="99">
        <f>'Справка 6'!K16</f>
        <v>31388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8">
        <f t="shared" si="44"/>
        <v>42735</v>
      </c>
      <c r="D677" s="99" t="s">
        <v>540</v>
      </c>
      <c r="E677" s="480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8">
        <f t="shared" si="44"/>
        <v>42735</v>
      </c>
      <c r="D678" s="99" t="s">
        <v>543</v>
      </c>
      <c r="E678" s="480">
        <v>8</v>
      </c>
      <c r="F678" s="99" t="s">
        <v>542</v>
      </c>
      <c r="H678" s="99">
        <f>'Справка 6'!K18</f>
        <v>176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8">
        <f t="shared" si="44"/>
        <v>42735</v>
      </c>
      <c r="D679" s="99" t="s">
        <v>545</v>
      </c>
      <c r="E679" s="480">
        <v>8</v>
      </c>
      <c r="F679" s="99" t="s">
        <v>804</v>
      </c>
      <c r="H679" s="99">
        <f>'Справка 6'!K19</f>
        <v>137891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8">
        <f t="shared" si="44"/>
        <v>42735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8">
        <f t="shared" si="44"/>
        <v>42735</v>
      </c>
      <c r="D681" s="99" t="s">
        <v>549</v>
      </c>
      <c r="E681" s="480">
        <v>8</v>
      </c>
      <c r="F681" s="99" t="s">
        <v>548</v>
      </c>
      <c r="H681" s="99">
        <f>'Справка 6'!K21</f>
        <v>14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8">
        <f t="shared" si="44"/>
        <v>42735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8">
        <f t="shared" si="44"/>
        <v>42735</v>
      </c>
      <c r="D683" s="99" t="s">
        <v>555</v>
      </c>
      <c r="E683" s="480">
        <v>8</v>
      </c>
      <c r="F683" s="99" t="s">
        <v>554</v>
      </c>
      <c r="H683" s="99">
        <f>'Справка 6'!K24</f>
        <v>2723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8">
        <f t="shared" si="44"/>
        <v>42735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8">
        <f t="shared" si="44"/>
        <v>42735</v>
      </c>
      <c r="D685" s="99" t="s">
        <v>558</v>
      </c>
      <c r="E685" s="480">
        <v>8</v>
      </c>
      <c r="F685" s="99" t="s">
        <v>542</v>
      </c>
      <c r="H685" s="99">
        <f>'Справка 6'!K26</f>
        <v>1250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8">
        <f t="shared" si="44"/>
        <v>42735</v>
      </c>
      <c r="D686" s="99" t="s">
        <v>560</v>
      </c>
      <c r="E686" s="480">
        <v>8</v>
      </c>
      <c r="F686" s="99" t="s">
        <v>838</v>
      </c>
      <c r="H686" s="99">
        <f>'Справка 6'!K27</f>
        <v>3973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8">
        <f t="shared" si="44"/>
        <v>42735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8">
        <f t="shared" si="44"/>
        <v>42735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8">
        <f t="shared" si="44"/>
        <v>42735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8">
        <f t="shared" si="44"/>
        <v>42735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8">
        <f t="shared" si="44"/>
        <v>42735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8">
        <f t="shared" si="44"/>
        <v>42735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8">
        <f t="shared" si="44"/>
        <v>42735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8">
        <f t="shared" si="44"/>
        <v>42735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8">
        <f t="shared" si="44"/>
        <v>42735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8">
        <f t="shared" si="44"/>
        <v>42735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8">
        <f t="shared" si="44"/>
        <v>42735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8">
        <f t="shared" si="44"/>
        <v>42735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8">
        <f t="shared" si="44"/>
        <v>42735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8">
        <f t="shared" si="44"/>
        <v>42735</v>
      </c>
      <c r="D700" s="99" t="s">
        <v>583</v>
      </c>
      <c r="E700" s="480">
        <v>8</v>
      </c>
      <c r="F700" s="99" t="s">
        <v>582</v>
      </c>
      <c r="H700" s="99">
        <f>'Справка 6'!K42</f>
        <v>141878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8">
        <f t="shared" si="44"/>
        <v>42735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8">
        <f t="shared" si="44"/>
        <v>42735</v>
      </c>
      <c r="D702" s="99" t="s">
        <v>526</v>
      </c>
      <c r="E702" s="480">
        <v>9</v>
      </c>
      <c r="F702" s="99" t="s">
        <v>525</v>
      </c>
      <c r="H702" s="99">
        <f>'Справка 6'!L12</f>
        <v>7225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8">
        <f t="shared" si="44"/>
        <v>42735</v>
      </c>
      <c r="D703" s="99" t="s">
        <v>529</v>
      </c>
      <c r="E703" s="480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8">
        <f t="shared" si="44"/>
        <v>42735</v>
      </c>
      <c r="D704" s="99" t="s">
        <v>532</v>
      </c>
      <c r="E704" s="480">
        <v>9</v>
      </c>
      <c r="F704" s="99" t="s">
        <v>531</v>
      </c>
      <c r="H704" s="99">
        <f>'Справка 6'!L14</f>
        <v>6040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8">
        <f t="shared" si="44"/>
        <v>42735</v>
      </c>
      <c r="D705" s="99" t="s">
        <v>535</v>
      </c>
      <c r="E705" s="480">
        <v>9</v>
      </c>
      <c r="F705" s="99" t="s">
        <v>534</v>
      </c>
      <c r="H705" s="99">
        <f>'Справка 6'!L15</f>
        <v>1022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8">
        <f t="shared" si="44"/>
        <v>42735</v>
      </c>
      <c r="D706" s="99" t="s">
        <v>537</v>
      </c>
      <c r="E706" s="480">
        <v>9</v>
      </c>
      <c r="F706" s="99" t="s">
        <v>536</v>
      </c>
      <c r="H706" s="99">
        <f>'Справка 6'!L16</f>
        <v>1624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8">
        <f t="shared" si="44"/>
        <v>42735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8">
        <f t="shared" si="44"/>
        <v>42735</v>
      </c>
      <c r="D708" s="99" t="s">
        <v>543</v>
      </c>
      <c r="E708" s="480">
        <v>9</v>
      </c>
      <c r="F708" s="99" t="s">
        <v>542</v>
      </c>
      <c r="H708" s="99">
        <f>'Справка 6'!L18</f>
        <v>138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8">
        <f t="shared" si="44"/>
        <v>42735</v>
      </c>
      <c r="D709" s="99" t="s">
        <v>545</v>
      </c>
      <c r="E709" s="480">
        <v>9</v>
      </c>
      <c r="F709" s="99" t="s">
        <v>804</v>
      </c>
      <c r="H709" s="99">
        <f>'Справка 6'!L19</f>
        <v>16049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8">
        <f t="shared" si="44"/>
        <v>42735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8">
        <f t="shared" si="44"/>
        <v>42735</v>
      </c>
      <c r="D711" s="99" t="s">
        <v>549</v>
      </c>
      <c r="E711" s="480">
        <v>9</v>
      </c>
      <c r="F711" s="99" t="s">
        <v>548</v>
      </c>
      <c r="H711" s="99">
        <f>'Справка 6'!L21</f>
        <v>17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8">
        <f t="shared" si="44"/>
        <v>42735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8">
        <f t="shared" si="44"/>
        <v>42735</v>
      </c>
      <c r="D713" s="99" t="s">
        <v>555</v>
      </c>
      <c r="E713" s="480">
        <v>9</v>
      </c>
      <c r="F713" s="99" t="s">
        <v>554</v>
      </c>
      <c r="H713" s="99">
        <f>'Справка 6'!L24</f>
        <v>198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8">
        <f t="shared" si="44"/>
        <v>42735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8">
        <f t="shared" si="44"/>
        <v>42735</v>
      </c>
      <c r="D715" s="99" t="s">
        <v>558</v>
      </c>
      <c r="E715" s="480">
        <v>9</v>
      </c>
      <c r="F715" s="99" t="s">
        <v>542</v>
      </c>
      <c r="H715" s="99">
        <f>'Справка 6'!L26</f>
        <v>133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8">
        <f t="shared" si="44"/>
        <v>42735</v>
      </c>
      <c r="D716" s="99" t="s">
        <v>560</v>
      </c>
      <c r="E716" s="480">
        <v>9</v>
      </c>
      <c r="F716" s="99" t="s">
        <v>838</v>
      </c>
      <c r="H716" s="99">
        <f>'Справка 6'!L27</f>
        <v>331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8">
        <f aca="true" t="shared" si="47" ref="C717:C780">endDate</f>
        <v>42735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8">
        <f t="shared" si="47"/>
        <v>42735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8">
        <f t="shared" si="47"/>
        <v>42735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8">
        <f t="shared" si="47"/>
        <v>42735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8">
        <f t="shared" si="47"/>
        <v>42735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8">
        <f t="shared" si="47"/>
        <v>42735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8">
        <f t="shared" si="47"/>
        <v>42735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8">
        <f t="shared" si="47"/>
        <v>42735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8">
        <f t="shared" si="47"/>
        <v>42735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8">
        <f t="shared" si="47"/>
        <v>42735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8">
        <f t="shared" si="47"/>
        <v>42735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8">
        <f t="shared" si="47"/>
        <v>42735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8">
        <f t="shared" si="47"/>
        <v>42735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8">
        <f t="shared" si="47"/>
        <v>42735</v>
      </c>
      <c r="D730" s="99" t="s">
        <v>583</v>
      </c>
      <c r="E730" s="480">
        <v>9</v>
      </c>
      <c r="F730" s="99" t="s">
        <v>582</v>
      </c>
      <c r="H730" s="99">
        <f>'Справка 6'!L42</f>
        <v>16397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8">
        <f t="shared" si="47"/>
        <v>42735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8">
        <f t="shared" si="47"/>
        <v>42735</v>
      </c>
      <c r="D732" s="99" t="s">
        <v>526</v>
      </c>
      <c r="E732" s="480">
        <v>10</v>
      </c>
      <c r="F732" s="99" t="s">
        <v>525</v>
      </c>
      <c r="H732" s="99">
        <f>'Справка 6'!M12</f>
        <v>120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8">
        <f t="shared" si="47"/>
        <v>42735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8">
        <f t="shared" si="47"/>
        <v>42735</v>
      </c>
      <c r="D734" s="99" t="s">
        <v>532</v>
      </c>
      <c r="E734" s="480">
        <v>10</v>
      </c>
      <c r="F734" s="99" t="s">
        <v>531</v>
      </c>
      <c r="H734" s="99">
        <f>'Справка 6'!M14</f>
        <v>340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8">
        <f t="shared" si="47"/>
        <v>42735</v>
      </c>
      <c r="D735" s="99" t="s">
        <v>535</v>
      </c>
      <c r="E735" s="480">
        <v>10</v>
      </c>
      <c r="F735" s="99" t="s">
        <v>534</v>
      </c>
      <c r="H735" s="99">
        <f>'Справка 6'!M15</f>
        <v>831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8">
        <f t="shared" si="47"/>
        <v>42735</v>
      </c>
      <c r="D736" s="99" t="s">
        <v>537</v>
      </c>
      <c r="E736" s="480">
        <v>10</v>
      </c>
      <c r="F736" s="99" t="s">
        <v>536</v>
      </c>
      <c r="H736" s="99">
        <f>'Справка 6'!M16</f>
        <v>465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8">
        <f t="shared" si="47"/>
        <v>42735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8">
        <f t="shared" si="47"/>
        <v>42735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8">
        <f t="shared" si="47"/>
        <v>42735</v>
      </c>
      <c r="D739" s="99" t="s">
        <v>545</v>
      </c>
      <c r="E739" s="480">
        <v>10</v>
      </c>
      <c r="F739" s="99" t="s">
        <v>804</v>
      </c>
      <c r="H739" s="99">
        <f>'Справка 6'!M19</f>
        <v>1756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8">
        <f t="shared" si="47"/>
        <v>42735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8">
        <f t="shared" si="47"/>
        <v>42735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8">
        <f t="shared" si="47"/>
        <v>42735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8">
        <f t="shared" si="47"/>
        <v>42735</v>
      </c>
      <c r="D743" s="99" t="s">
        <v>555</v>
      </c>
      <c r="E743" s="480">
        <v>10</v>
      </c>
      <c r="F743" s="99" t="s">
        <v>554</v>
      </c>
      <c r="H743" s="99">
        <f>'Справка 6'!M24</f>
        <v>182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8">
        <f t="shared" si="47"/>
        <v>42735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8">
        <f t="shared" si="47"/>
        <v>42735</v>
      </c>
      <c r="D745" s="99" t="s">
        <v>558</v>
      </c>
      <c r="E745" s="480">
        <v>10</v>
      </c>
      <c r="F745" s="99" t="s">
        <v>542</v>
      </c>
      <c r="H745" s="99">
        <f>'Справка 6'!M26</f>
        <v>109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8">
        <f t="shared" si="47"/>
        <v>42735</v>
      </c>
      <c r="D746" s="99" t="s">
        <v>560</v>
      </c>
      <c r="E746" s="480">
        <v>10</v>
      </c>
      <c r="F746" s="99" t="s">
        <v>838</v>
      </c>
      <c r="H746" s="99">
        <f>'Справка 6'!M27</f>
        <v>291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8">
        <f t="shared" si="47"/>
        <v>42735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8">
        <f t="shared" si="47"/>
        <v>42735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8">
        <f t="shared" si="47"/>
        <v>42735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8">
        <f t="shared" si="47"/>
        <v>42735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8">
        <f t="shared" si="47"/>
        <v>42735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8">
        <f t="shared" si="47"/>
        <v>42735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8">
        <f t="shared" si="47"/>
        <v>42735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8">
        <f t="shared" si="47"/>
        <v>42735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8">
        <f t="shared" si="47"/>
        <v>42735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8">
        <f t="shared" si="47"/>
        <v>42735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8">
        <f t="shared" si="47"/>
        <v>42735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8">
        <f t="shared" si="47"/>
        <v>42735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8">
        <f t="shared" si="47"/>
        <v>42735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8">
        <f t="shared" si="47"/>
        <v>42735</v>
      </c>
      <c r="D760" s="99" t="s">
        <v>583</v>
      </c>
      <c r="E760" s="480">
        <v>10</v>
      </c>
      <c r="F760" s="99" t="s">
        <v>582</v>
      </c>
      <c r="H760" s="99">
        <f>'Справка 6'!M42</f>
        <v>2047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8">
        <f t="shared" si="47"/>
        <v>42735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8">
        <f t="shared" si="47"/>
        <v>42735</v>
      </c>
      <c r="D762" s="99" t="s">
        <v>526</v>
      </c>
      <c r="E762" s="480">
        <v>11</v>
      </c>
      <c r="F762" s="99" t="s">
        <v>525</v>
      </c>
      <c r="H762" s="99">
        <f>'Справка 6'!N12</f>
        <v>25105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8">
        <f t="shared" si="47"/>
        <v>42735</v>
      </c>
      <c r="D763" s="99" t="s">
        <v>529</v>
      </c>
      <c r="E763" s="480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8">
        <f t="shared" si="47"/>
        <v>42735</v>
      </c>
      <c r="D764" s="99" t="s">
        <v>532</v>
      </c>
      <c r="E764" s="480">
        <v>11</v>
      </c>
      <c r="F764" s="99" t="s">
        <v>531</v>
      </c>
      <c r="H764" s="99">
        <f>'Справка 6'!N14</f>
        <v>81028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8">
        <f t="shared" si="47"/>
        <v>42735</v>
      </c>
      <c r="D765" s="99" t="s">
        <v>535</v>
      </c>
      <c r="E765" s="480">
        <v>11</v>
      </c>
      <c r="F765" s="99" t="s">
        <v>534</v>
      </c>
      <c r="H765" s="99">
        <f>'Справка 6'!N15</f>
        <v>12673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8">
        <f t="shared" si="47"/>
        <v>42735</v>
      </c>
      <c r="D766" s="99" t="s">
        <v>537</v>
      </c>
      <c r="E766" s="480">
        <v>11</v>
      </c>
      <c r="F766" s="99" t="s">
        <v>536</v>
      </c>
      <c r="H766" s="99">
        <f>'Справка 6'!N16</f>
        <v>32547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8">
        <f t="shared" si="47"/>
        <v>42735</v>
      </c>
      <c r="D767" s="99" t="s">
        <v>540</v>
      </c>
      <c r="E767" s="480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8">
        <f t="shared" si="47"/>
        <v>42735</v>
      </c>
      <c r="D768" s="99" t="s">
        <v>543</v>
      </c>
      <c r="E768" s="480">
        <v>11</v>
      </c>
      <c r="F768" s="99" t="s">
        <v>542</v>
      </c>
      <c r="H768" s="99">
        <f>'Справка 6'!N18</f>
        <v>314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8">
        <f t="shared" si="47"/>
        <v>42735</v>
      </c>
      <c r="D769" s="99" t="s">
        <v>545</v>
      </c>
      <c r="E769" s="480">
        <v>11</v>
      </c>
      <c r="F769" s="99" t="s">
        <v>804</v>
      </c>
      <c r="H769" s="99">
        <f>'Справка 6'!N19</f>
        <v>152184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8">
        <f t="shared" si="47"/>
        <v>42735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8">
        <f t="shared" si="47"/>
        <v>42735</v>
      </c>
      <c r="D771" s="99" t="s">
        <v>549</v>
      </c>
      <c r="E771" s="480">
        <v>11</v>
      </c>
      <c r="F771" s="99" t="s">
        <v>548</v>
      </c>
      <c r="H771" s="99">
        <f>'Справка 6'!N21</f>
        <v>31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8">
        <f t="shared" si="47"/>
        <v>42735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8">
        <f t="shared" si="47"/>
        <v>42735</v>
      </c>
      <c r="D773" s="99" t="s">
        <v>555</v>
      </c>
      <c r="E773" s="480">
        <v>11</v>
      </c>
      <c r="F773" s="99" t="s">
        <v>554</v>
      </c>
      <c r="H773" s="99">
        <f>'Справка 6'!N24</f>
        <v>2739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8">
        <f t="shared" si="47"/>
        <v>42735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8">
        <f t="shared" si="47"/>
        <v>42735</v>
      </c>
      <c r="D775" s="99" t="s">
        <v>558</v>
      </c>
      <c r="E775" s="480">
        <v>11</v>
      </c>
      <c r="F775" s="99" t="s">
        <v>542</v>
      </c>
      <c r="H775" s="99">
        <f>'Справка 6'!N26</f>
        <v>1274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8">
        <f t="shared" si="47"/>
        <v>42735</v>
      </c>
      <c r="D776" s="99" t="s">
        <v>560</v>
      </c>
      <c r="E776" s="480">
        <v>11</v>
      </c>
      <c r="F776" s="99" t="s">
        <v>838</v>
      </c>
      <c r="H776" s="99">
        <f>'Справка 6'!N27</f>
        <v>4013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8">
        <f t="shared" si="47"/>
        <v>42735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8">
        <f t="shared" si="47"/>
        <v>42735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8">
        <f t="shared" si="47"/>
        <v>42735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8">
        <f t="shared" si="47"/>
        <v>42735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8">
        <f aca="true" t="shared" si="50" ref="C781:C844">endDate</f>
        <v>42735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8">
        <f t="shared" si="50"/>
        <v>42735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8">
        <f t="shared" si="50"/>
        <v>42735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8">
        <f t="shared" si="50"/>
        <v>42735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8">
        <f t="shared" si="50"/>
        <v>42735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8">
        <f t="shared" si="50"/>
        <v>42735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8">
        <f t="shared" si="50"/>
        <v>42735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8">
        <f t="shared" si="50"/>
        <v>42735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8">
        <f t="shared" si="50"/>
        <v>42735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8">
        <f t="shared" si="50"/>
        <v>42735</v>
      </c>
      <c r="D790" s="99" t="s">
        <v>583</v>
      </c>
      <c r="E790" s="480">
        <v>11</v>
      </c>
      <c r="F790" s="99" t="s">
        <v>582</v>
      </c>
      <c r="H790" s="99">
        <f>'Справка 6'!N42</f>
        <v>156228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8">
        <f t="shared" si="50"/>
        <v>42735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8">
        <f t="shared" si="50"/>
        <v>42735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8">
        <f t="shared" si="50"/>
        <v>42735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8">
        <f t="shared" si="50"/>
        <v>42735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8">
        <f t="shared" si="50"/>
        <v>42735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8">
        <f t="shared" si="50"/>
        <v>42735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8">
        <f t="shared" si="50"/>
        <v>42735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8">
        <f t="shared" si="50"/>
        <v>42735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8">
        <f t="shared" si="50"/>
        <v>42735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8">
        <f t="shared" si="50"/>
        <v>42735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8">
        <f t="shared" si="50"/>
        <v>42735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8">
        <f t="shared" si="50"/>
        <v>42735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8">
        <f t="shared" si="50"/>
        <v>42735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8">
        <f t="shared" si="50"/>
        <v>42735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8">
        <f t="shared" si="50"/>
        <v>42735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8">
        <f t="shared" si="50"/>
        <v>42735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8">
        <f t="shared" si="50"/>
        <v>42735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8">
        <f t="shared" si="50"/>
        <v>42735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8">
        <f t="shared" si="50"/>
        <v>42735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8">
        <f t="shared" si="50"/>
        <v>42735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8">
        <f t="shared" si="50"/>
        <v>42735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8">
        <f t="shared" si="50"/>
        <v>42735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8">
        <f t="shared" si="50"/>
        <v>42735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8">
        <f t="shared" si="50"/>
        <v>42735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8">
        <f t="shared" si="50"/>
        <v>42735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8">
        <f t="shared" si="50"/>
        <v>42735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8">
        <f t="shared" si="50"/>
        <v>42735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8">
        <f t="shared" si="50"/>
        <v>42735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8">
        <f t="shared" si="50"/>
        <v>42735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8">
        <f t="shared" si="50"/>
        <v>42735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8">
        <f t="shared" si="50"/>
        <v>42735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8">
        <f t="shared" si="50"/>
        <v>42735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8">
        <f t="shared" si="50"/>
        <v>42735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8">
        <f t="shared" si="50"/>
        <v>42735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8">
        <f t="shared" si="50"/>
        <v>42735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8">
        <f t="shared" si="50"/>
        <v>42735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8">
        <f t="shared" si="50"/>
        <v>42735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8">
        <f t="shared" si="50"/>
        <v>42735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8">
        <f t="shared" si="50"/>
        <v>42735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8">
        <f t="shared" si="50"/>
        <v>42735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8">
        <f t="shared" si="50"/>
        <v>42735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8">
        <f t="shared" si="50"/>
        <v>42735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8">
        <f t="shared" si="50"/>
        <v>42735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8">
        <f t="shared" si="50"/>
        <v>42735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8">
        <f t="shared" si="50"/>
        <v>42735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8">
        <f t="shared" si="50"/>
        <v>42735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8">
        <f t="shared" si="50"/>
        <v>42735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8">
        <f t="shared" si="50"/>
        <v>42735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8">
        <f t="shared" si="50"/>
        <v>42735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8">
        <f t="shared" si="50"/>
        <v>42735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8">
        <f t="shared" si="50"/>
        <v>42735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8">
        <f t="shared" si="50"/>
        <v>42735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8">
        <f t="shared" si="50"/>
        <v>42735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8">
        <f t="shared" si="50"/>
        <v>42735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8">
        <f aca="true" t="shared" si="53" ref="C845:C910">endDate</f>
        <v>42735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8">
        <f t="shared" si="53"/>
        <v>42735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8">
        <f t="shared" si="53"/>
        <v>42735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8">
        <f t="shared" si="53"/>
        <v>42735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8">
        <f t="shared" si="53"/>
        <v>42735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8">
        <f t="shared" si="53"/>
        <v>42735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8">
        <f t="shared" si="53"/>
        <v>42735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8">
        <f t="shared" si="53"/>
        <v>42735</v>
      </c>
      <c r="D852" s="99" t="s">
        <v>526</v>
      </c>
      <c r="E852" s="480">
        <v>14</v>
      </c>
      <c r="F852" s="99" t="s">
        <v>525</v>
      </c>
      <c r="H852" s="99">
        <f>'Справка 6'!Q12</f>
        <v>25105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8">
        <f t="shared" si="53"/>
        <v>42735</v>
      </c>
      <c r="D853" s="99" t="s">
        <v>529</v>
      </c>
      <c r="E853" s="480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8">
        <f t="shared" si="53"/>
        <v>42735</v>
      </c>
      <c r="D854" s="99" t="s">
        <v>532</v>
      </c>
      <c r="E854" s="480">
        <v>14</v>
      </c>
      <c r="F854" s="99" t="s">
        <v>531</v>
      </c>
      <c r="H854" s="99">
        <f>'Справка 6'!Q14</f>
        <v>81028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8">
        <f t="shared" si="53"/>
        <v>42735</v>
      </c>
      <c r="D855" s="99" t="s">
        <v>535</v>
      </c>
      <c r="E855" s="480">
        <v>14</v>
      </c>
      <c r="F855" s="99" t="s">
        <v>534</v>
      </c>
      <c r="H855" s="99">
        <f>'Справка 6'!Q15</f>
        <v>12673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8">
        <f t="shared" si="53"/>
        <v>42735</v>
      </c>
      <c r="D856" s="99" t="s">
        <v>537</v>
      </c>
      <c r="E856" s="480">
        <v>14</v>
      </c>
      <c r="F856" s="99" t="s">
        <v>536</v>
      </c>
      <c r="H856" s="99">
        <f>'Справка 6'!Q16</f>
        <v>32547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8">
        <f t="shared" si="53"/>
        <v>42735</v>
      </c>
      <c r="D857" s="99" t="s">
        <v>540</v>
      </c>
      <c r="E857" s="480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8">
        <f t="shared" si="53"/>
        <v>42735</v>
      </c>
      <c r="D858" s="99" t="s">
        <v>543</v>
      </c>
      <c r="E858" s="480">
        <v>14</v>
      </c>
      <c r="F858" s="99" t="s">
        <v>542</v>
      </c>
      <c r="H858" s="99">
        <f>'Справка 6'!Q18</f>
        <v>314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8">
        <f t="shared" si="53"/>
        <v>42735</v>
      </c>
      <c r="D859" s="99" t="s">
        <v>545</v>
      </c>
      <c r="E859" s="480">
        <v>14</v>
      </c>
      <c r="F859" s="99" t="s">
        <v>804</v>
      </c>
      <c r="H859" s="99">
        <f>'Справка 6'!Q19</f>
        <v>152184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8">
        <f t="shared" si="53"/>
        <v>42735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8">
        <f t="shared" si="53"/>
        <v>42735</v>
      </c>
      <c r="D861" s="99" t="s">
        <v>549</v>
      </c>
      <c r="E861" s="480">
        <v>14</v>
      </c>
      <c r="F861" s="99" t="s">
        <v>548</v>
      </c>
      <c r="H861" s="99">
        <f>'Справка 6'!Q21</f>
        <v>31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8">
        <f t="shared" si="53"/>
        <v>42735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8">
        <f t="shared" si="53"/>
        <v>42735</v>
      </c>
      <c r="D863" s="99" t="s">
        <v>555</v>
      </c>
      <c r="E863" s="480">
        <v>14</v>
      </c>
      <c r="F863" s="99" t="s">
        <v>554</v>
      </c>
      <c r="H863" s="99">
        <f>'Справка 6'!Q24</f>
        <v>2739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8">
        <f t="shared" si="53"/>
        <v>42735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8">
        <f t="shared" si="53"/>
        <v>42735</v>
      </c>
      <c r="D865" s="99" t="s">
        <v>558</v>
      </c>
      <c r="E865" s="480">
        <v>14</v>
      </c>
      <c r="F865" s="99" t="s">
        <v>542</v>
      </c>
      <c r="H865" s="99">
        <f>'Справка 6'!Q26</f>
        <v>1274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8">
        <f t="shared" si="53"/>
        <v>42735</v>
      </c>
      <c r="D866" s="99" t="s">
        <v>560</v>
      </c>
      <c r="E866" s="480">
        <v>14</v>
      </c>
      <c r="F866" s="99" t="s">
        <v>838</v>
      </c>
      <c r="H866" s="99">
        <f>'Справка 6'!Q27</f>
        <v>4013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8">
        <f t="shared" si="53"/>
        <v>42735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8">
        <f t="shared" si="53"/>
        <v>42735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8">
        <f t="shared" si="53"/>
        <v>42735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8">
        <f t="shared" si="53"/>
        <v>42735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8">
        <f t="shared" si="53"/>
        <v>42735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8">
        <f t="shared" si="53"/>
        <v>42735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8">
        <f t="shared" si="53"/>
        <v>42735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8">
        <f t="shared" si="53"/>
        <v>42735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8">
        <f t="shared" si="53"/>
        <v>42735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8">
        <f t="shared" si="53"/>
        <v>42735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8">
        <f t="shared" si="53"/>
        <v>42735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8">
        <f t="shared" si="53"/>
        <v>42735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8">
        <f t="shared" si="53"/>
        <v>42735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8">
        <f t="shared" si="53"/>
        <v>42735</v>
      </c>
      <c r="D880" s="99" t="s">
        <v>583</v>
      </c>
      <c r="E880" s="480">
        <v>14</v>
      </c>
      <c r="F880" s="99" t="s">
        <v>582</v>
      </c>
      <c r="H880" s="99">
        <f>'Справка 6'!Q42</f>
        <v>156228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8">
        <f t="shared" si="53"/>
        <v>42735</v>
      </c>
      <c r="D881" s="99" t="s">
        <v>523</v>
      </c>
      <c r="E881" s="480">
        <v>15</v>
      </c>
      <c r="F881" s="99" t="s">
        <v>522</v>
      </c>
      <c r="H881" s="99">
        <f>'Справка 6'!R11</f>
        <v>73749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8">
        <f t="shared" si="53"/>
        <v>42735</v>
      </c>
      <c r="D882" s="99" t="s">
        <v>526</v>
      </c>
      <c r="E882" s="480">
        <v>15</v>
      </c>
      <c r="F882" s="99" t="s">
        <v>525</v>
      </c>
      <c r="H882" s="99">
        <f>'Справка 6'!R12</f>
        <v>328234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8">
        <f t="shared" si="53"/>
        <v>42735</v>
      </c>
      <c r="D883" s="99" t="s">
        <v>529</v>
      </c>
      <c r="E883" s="480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8">
        <f t="shared" si="53"/>
        <v>42735</v>
      </c>
      <c r="D884" s="99" t="s">
        <v>532</v>
      </c>
      <c r="E884" s="480">
        <v>15</v>
      </c>
      <c r="F884" s="99" t="s">
        <v>531</v>
      </c>
      <c r="H884" s="99">
        <f>'Справка 6'!R14</f>
        <v>64147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8">
        <f t="shared" si="53"/>
        <v>42735</v>
      </c>
      <c r="D885" s="99" t="s">
        <v>535</v>
      </c>
      <c r="E885" s="480">
        <v>15</v>
      </c>
      <c r="F885" s="99" t="s">
        <v>534</v>
      </c>
      <c r="H885" s="99">
        <f>'Справка 6'!R15</f>
        <v>2982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8">
        <f t="shared" si="53"/>
        <v>42735</v>
      </c>
      <c r="D886" s="99" t="s">
        <v>537</v>
      </c>
      <c r="E886" s="480">
        <v>15</v>
      </c>
      <c r="F886" s="99" t="s">
        <v>536</v>
      </c>
      <c r="H886" s="99">
        <f>'Справка 6'!R16</f>
        <v>8290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8">
        <f t="shared" si="53"/>
        <v>42735</v>
      </c>
      <c r="D887" s="99" t="s">
        <v>540</v>
      </c>
      <c r="E887" s="480">
        <v>15</v>
      </c>
      <c r="F887" s="99" t="s">
        <v>539</v>
      </c>
      <c r="H887" s="99">
        <f>'Справка 6'!R17</f>
        <v>21431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8">
        <f t="shared" si="53"/>
        <v>42735</v>
      </c>
      <c r="D888" s="99" t="s">
        <v>543</v>
      </c>
      <c r="E888" s="480">
        <v>15</v>
      </c>
      <c r="F888" s="99" t="s">
        <v>542</v>
      </c>
      <c r="H888" s="99">
        <f>'Справка 6'!R18</f>
        <v>4258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8">
        <f t="shared" si="53"/>
        <v>42735</v>
      </c>
      <c r="D889" s="99" t="s">
        <v>545</v>
      </c>
      <c r="E889" s="480">
        <v>15</v>
      </c>
      <c r="F889" s="99" t="s">
        <v>804</v>
      </c>
      <c r="H889" s="99">
        <f>'Справка 6'!R19</f>
        <v>503091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8">
        <f t="shared" si="53"/>
        <v>42735</v>
      </c>
      <c r="D890" s="99" t="s">
        <v>547</v>
      </c>
      <c r="E890" s="480">
        <v>15</v>
      </c>
      <c r="F890" s="99" t="s">
        <v>546</v>
      </c>
      <c r="H890" s="99">
        <f>'Справка 6'!R20</f>
        <v>34641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8">
        <f t="shared" si="53"/>
        <v>42735</v>
      </c>
      <c r="D891" s="99" t="s">
        <v>549</v>
      </c>
      <c r="E891" s="480">
        <v>15</v>
      </c>
      <c r="F891" s="99" t="s">
        <v>548</v>
      </c>
      <c r="H891" s="99">
        <f>'Справка 6'!R21</f>
        <v>185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8">
        <f t="shared" si="53"/>
        <v>42735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8">
        <f t="shared" si="53"/>
        <v>42735</v>
      </c>
      <c r="D893" s="99" t="s">
        <v>555</v>
      </c>
      <c r="E893" s="480">
        <v>15</v>
      </c>
      <c r="F893" s="99" t="s">
        <v>554</v>
      </c>
      <c r="H893" s="99">
        <f>'Справка 6'!R24</f>
        <v>442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8">
        <f t="shared" si="53"/>
        <v>42735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8">
        <f t="shared" si="53"/>
        <v>42735</v>
      </c>
      <c r="D895" s="99" t="s">
        <v>558</v>
      </c>
      <c r="E895" s="480">
        <v>15</v>
      </c>
      <c r="F895" s="99" t="s">
        <v>542</v>
      </c>
      <c r="H895" s="99">
        <f>'Справка 6'!R26</f>
        <v>1119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8">
        <f t="shared" si="53"/>
        <v>42735</v>
      </c>
      <c r="D896" s="99" t="s">
        <v>560</v>
      </c>
      <c r="E896" s="480">
        <v>15</v>
      </c>
      <c r="F896" s="99" t="s">
        <v>838</v>
      </c>
      <c r="H896" s="99">
        <f>'Справка 6'!R27</f>
        <v>1561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8">
        <f t="shared" si="53"/>
        <v>42735</v>
      </c>
      <c r="D897" s="99" t="s">
        <v>562</v>
      </c>
      <c r="E897" s="480">
        <v>15</v>
      </c>
      <c r="F897" s="99" t="s">
        <v>561</v>
      </c>
      <c r="H897" s="99">
        <f>'Справка 6'!R29</f>
        <v>783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8">
        <f t="shared" si="53"/>
        <v>42735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8">
        <f t="shared" si="53"/>
        <v>42735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8">
        <f t="shared" si="53"/>
        <v>42735</v>
      </c>
      <c r="D900" s="99" t="s">
        <v>565</v>
      </c>
      <c r="E900" s="480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8">
        <f t="shared" si="53"/>
        <v>42735</v>
      </c>
      <c r="D901" s="99" t="s">
        <v>566</v>
      </c>
      <c r="E901" s="480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8">
        <f t="shared" si="53"/>
        <v>42735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8">
        <f t="shared" si="53"/>
        <v>42735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8">
        <f t="shared" si="53"/>
        <v>42735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8">
        <f t="shared" si="53"/>
        <v>42735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8">
        <f t="shared" si="53"/>
        <v>42735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8">
        <f t="shared" si="53"/>
        <v>42735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8">
        <f t="shared" si="53"/>
        <v>42735</v>
      </c>
      <c r="D908" s="99" t="s">
        <v>578</v>
      </c>
      <c r="E908" s="480">
        <v>15</v>
      </c>
      <c r="F908" s="99" t="s">
        <v>803</v>
      </c>
      <c r="H908" s="99">
        <f>'Справка 6'!R40</f>
        <v>783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8">
        <f t="shared" si="53"/>
        <v>42735</v>
      </c>
      <c r="D909" s="99" t="s">
        <v>581</v>
      </c>
      <c r="E909" s="480">
        <v>15</v>
      </c>
      <c r="F909" s="99" t="s">
        <v>580</v>
      </c>
      <c r="H909" s="99">
        <f>'Справка 6'!R41</f>
        <v>16737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8">
        <f t="shared" si="53"/>
        <v>42735</v>
      </c>
      <c r="D910" s="99" t="s">
        <v>583</v>
      </c>
      <c r="E910" s="480">
        <v>15</v>
      </c>
      <c r="F910" s="99" t="s">
        <v>582</v>
      </c>
      <c r="H910" s="99">
        <f>'Справка 6'!R42</f>
        <v>556998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8">
        <f aca="true" t="shared" si="56" ref="C912:C975">endDate</f>
        <v>42735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8">
        <f t="shared" si="56"/>
        <v>42735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8">
        <f t="shared" si="56"/>
        <v>42735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8">
        <f t="shared" si="56"/>
        <v>42735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8">
        <f t="shared" si="56"/>
        <v>42735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8">
        <f t="shared" si="56"/>
        <v>42735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8">
        <f t="shared" si="56"/>
        <v>42735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323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8">
        <f t="shared" si="56"/>
        <v>42735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8">
        <f t="shared" si="56"/>
        <v>42735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323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8">
        <f t="shared" si="56"/>
        <v>42735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323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8">
        <f t="shared" si="56"/>
        <v>42735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8">
        <f t="shared" si="56"/>
        <v>42735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960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8">
        <f t="shared" si="56"/>
        <v>42735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8">
        <f t="shared" si="56"/>
        <v>42735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8">
        <f t="shared" si="56"/>
        <v>42735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960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8">
        <f t="shared" si="56"/>
        <v>42735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1832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8">
        <f t="shared" si="56"/>
        <v>42735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529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8">
        <f t="shared" si="56"/>
        <v>42735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8">
        <f t="shared" si="56"/>
        <v>42735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425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8">
        <f t="shared" si="56"/>
        <v>42735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8">
        <f t="shared" si="56"/>
        <v>42735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755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8">
        <f t="shared" si="56"/>
        <v>42735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8">
        <f t="shared" si="56"/>
        <v>42735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755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8">
        <f t="shared" si="56"/>
        <v>42735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8">
        <f t="shared" si="56"/>
        <v>42735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8">
        <f t="shared" si="56"/>
        <v>42735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1226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8">
        <f t="shared" si="56"/>
        <v>42735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8">
        <f t="shared" si="56"/>
        <v>42735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8">
        <f t="shared" si="56"/>
        <v>42735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8">
        <f t="shared" si="56"/>
        <v>42735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1226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8">
        <f t="shared" si="56"/>
        <v>42735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5727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8">
        <f t="shared" si="56"/>
        <v>42735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6050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8">
        <f t="shared" si="56"/>
        <v>42735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8">
        <f t="shared" si="56"/>
        <v>42735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8">
        <f t="shared" si="56"/>
        <v>42735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8">
        <f t="shared" si="56"/>
        <v>42735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8">
        <f t="shared" si="56"/>
        <v>42735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8">
        <f t="shared" si="56"/>
        <v>42735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8">
        <f t="shared" si="56"/>
        <v>42735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8">
        <f t="shared" si="56"/>
        <v>42735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8">
        <f t="shared" si="56"/>
        <v>42735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8">
        <f t="shared" si="56"/>
        <v>42735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8">
        <f t="shared" si="56"/>
        <v>42735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8">
        <f t="shared" si="56"/>
        <v>42735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960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8">
        <f t="shared" si="56"/>
        <v>42735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8">
        <f t="shared" si="56"/>
        <v>42735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8">
        <f t="shared" si="56"/>
        <v>42735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960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8">
        <f t="shared" si="56"/>
        <v>42735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1832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8">
        <f t="shared" si="56"/>
        <v>42735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529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8">
        <f t="shared" si="56"/>
        <v>42735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8">
        <f t="shared" si="56"/>
        <v>42735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425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8">
        <f t="shared" si="56"/>
        <v>42735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8">
        <f t="shared" si="56"/>
        <v>42735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755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8">
        <f t="shared" si="56"/>
        <v>42735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8">
        <f t="shared" si="56"/>
        <v>42735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755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8">
        <f t="shared" si="56"/>
        <v>42735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8">
        <f t="shared" si="56"/>
        <v>42735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8">
        <f t="shared" si="56"/>
        <v>42735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1226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8">
        <f t="shared" si="56"/>
        <v>42735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8">
        <f t="shared" si="56"/>
        <v>42735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8">
        <f t="shared" si="56"/>
        <v>42735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8">
        <f t="shared" si="56"/>
        <v>42735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1226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8">
        <f t="shared" si="56"/>
        <v>42735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5727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8">
        <f t="shared" si="56"/>
        <v>42735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5727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8">
        <f aca="true" t="shared" si="59" ref="C976:C1039">endDate</f>
        <v>42735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8">
        <f t="shared" si="59"/>
        <v>42735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8">
        <f t="shared" si="59"/>
        <v>42735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8">
        <f t="shared" si="59"/>
        <v>42735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8">
        <f t="shared" si="59"/>
        <v>42735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8">
        <f t="shared" si="59"/>
        <v>42735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8">
        <f t="shared" si="59"/>
        <v>42735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323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8">
        <f t="shared" si="59"/>
        <v>42735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8">
        <f t="shared" si="59"/>
        <v>42735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323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8">
        <f t="shared" si="59"/>
        <v>42735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323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8">
        <f t="shared" si="59"/>
        <v>42735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8">
        <f t="shared" si="59"/>
        <v>42735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8">
        <f t="shared" si="59"/>
        <v>42735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8">
        <f t="shared" si="59"/>
        <v>42735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8">
        <f t="shared" si="59"/>
        <v>42735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8">
        <f t="shared" si="59"/>
        <v>42735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8">
        <f t="shared" si="59"/>
        <v>42735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8">
        <f t="shared" si="59"/>
        <v>42735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8">
        <f t="shared" si="59"/>
        <v>42735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8">
        <f t="shared" si="59"/>
        <v>42735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8">
        <f t="shared" si="59"/>
        <v>42735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8">
        <f t="shared" si="59"/>
        <v>42735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8">
        <f t="shared" si="59"/>
        <v>42735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8">
        <f t="shared" si="59"/>
        <v>42735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8">
        <f t="shared" si="59"/>
        <v>42735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8">
        <f t="shared" si="59"/>
        <v>42735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8">
        <f t="shared" si="59"/>
        <v>42735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8">
        <f t="shared" si="59"/>
        <v>42735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8">
        <f t="shared" si="59"/>
        <v>42735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8">
        <f t="shared" si="59"/>
        <v>42735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8">
        <f t="shared" si="59"/>
        <v>42735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8">
        <f t="shared" si="59"/>
        <v>42735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323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8">
        <f t="shared" si="59"/>
        <v>42735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8">
        <f t="shared" si="59"/>
        <v>42735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8">
        <f t="shared" si="59"/>
        <v>42735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8">
        <f t="shared" si="59"/>
        <v>42735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8">
        <f t="shared" si="59"/>
        <v>42735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59928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8">
        <f t="shared" si="59"/>
        <v>42735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59928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8">
        <f t="shared" si="59"/>
        <v>42735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8">
        <f t="shared" si="59"/>
        <v>42735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8">
        <f t="shared" si="59"/>
        <v>42735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8">
        <f t="shared" si="59"/>
        <v>42735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8">
        <f t="shared" si="59"/>
        <v>42735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8">
        <f t="shared" si="59"/>
        <v>42735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8">
        <f t="shared" si="59"/>
        <v>42735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2041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8">
        <f t="shared" si="59"/>
        <v>42735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1069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8">
        <f t="shared" si="59"/>
        <v>42735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61969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8">
        <f t="shared" si="59"/>
        <v>42735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20284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8">
        <f t="shared" si="59"/>
        <v>42735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994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8">
        <f t="shared" si="59"/>
        <v>42735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8">
        <f t="shared" si="59"/>
        <v>42735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8">
        <f t="shared" si="59"/>
        <v>42735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994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8">
        <f t="shared" si="59"/>
        <v>42735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17593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8">
        <f t="shared" si="59"/>
        <v>42735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17593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8">
        <f t="shared" si="59"/>
        <v>42735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8">
        <f t="shared" si="59"/>
        <v>42735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8">
        <f t="shared" si="59"/>
        <v>42735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8">
        <f t="shared" si="59"/>
        <v>42735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742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8">
        <f t="shared" si="59"/>
        <v>42735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8">
        <f t="shared" si="59"/>
        <v>42735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8">
        <f t="shared" si="59"/>
        <v>42735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8">
        <f t="shared" si="59"/>
        <v>42735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742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8">
        <f t="shared" si="59"/>
        <v>42735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13631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8">
        <f t="shared" si="59"/>
        <v>42735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8">
        <f aca="true" t="shared" si="62" ref="C1040:C1103">endDate</f>
        <v>42735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4274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8">
        <f t="shared" si="62"/>
        <v>42735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7556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8">
        <f t="shared" si="62"/>
        <v>42735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1061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8">
        <f t="shared" si="62"/>
        <v>42735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438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8">
        <f t="shared" si="62"/>
        <v>42735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8">
        <f t="shared" si="62"/>
        <v>42735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8">
        <f t="shared" si="62"/>
        <v>42735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438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8">
        <f t="shared" si="62"/>
        <v>42735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302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8">
        <f t="shared" si="62"/>
        <v>42735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2898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8">
        <f t="shared" si="62"/>
        <v>42735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35858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8">
        <f t="shared" si="62"/>
        <v>42735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118111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8">
        <f t="shared" si="62"/>
        <v>42735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8">
        <f t="shared" si="62"/>
        <v>42735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8">
        <f t="shared" si="62"/>
        <v>42735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8">
        <f t="shared" si="62"/>
        <v>42735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8">
        <f t="shared" si="62"/>
        <v>42735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8">
        <f t="shared" si="62"/>
        <v>42735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8">
        <f t="shared" si="62"/>
        <v>42735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8">
        <f t="shared" si="62"/>
        <v>42735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8">
        <f t="shared" si="62"/>
        <v>42735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8">
        <f t="shared" si="62"/>
        <v>42735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8">
        <f t="shared" si="62"/>
        <v>42735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8">
        <f t="shared" si="62"/>
        <v>42735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8">
        <f t="shared" si="62"/>
        <v>42735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8">
        <f t="shared" si="62"/>
        <v>42735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8">
        <f t="shared" si="62"/>
        <v>42735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8">
        <f t="shared" si="62"/>
        <v>42735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8">
        <f t="shared" si="62"/>
        <v>42735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994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8">
        <f t="shared" si="62"/>
        <v>42735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8">
        <f t="shared" si="62"/>
        <v>42735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8">
        <f t="shared" si="62"/>
        <v>42735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994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8">
        <f t="shared" si="62"/>
        <v>42735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17593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8">
        <f t="shared" si="62"/>
        <v>42735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17593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8">
        <f t="shared" si="62"/>
        <v>42735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8">
        <f t="shared" si="62"/>
        <v>42735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8">
        <f t="shared" si="62"/>
        <v>42735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8">
        <f t="shared" si="62"/>
        <v>42735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742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8">
        <f t="shared" si="62"/>
        <v>42735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8">
        <f t="shared" si="62"/>
        <v>42735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8">
        <f t="shared" si="62"/>
        <v>42735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8">
        <f t="shared" si="62"/>
        <v>42735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742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8">
        <f t="shared" si="62"/>
        <v>42735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13631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8">
        <f t="shared" si="62"/>
        <v>42735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8">
        <f t="shared" si="62"/>
        <v>42735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4274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8">
        <f t="shared" si="62"/>
        <v>42735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7556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8">
        <f t="shared" si="62"/>
        <v>42735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1061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8">
        <f t="shared" si="62"/>
        <v>42735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438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8">
        <f t="shared" si="62"/>
        <v>42735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8">
        <f t="shared" si="62"/>
        <v>42735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8">
        <f t="shared" si="62"/>
        <v>42735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438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8">
        <f t="shared" si="62"/>
        <v>42735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302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8">
        <f t="shared" si="62"/>
        <v>42735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2898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8">
        <f t="shared" si="62"/>
        <v>42735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35858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8">
        <f t="shared" si="62"/>
        <v>42735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35858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8">
        <f t="shared" si="62"/>
        <v>42735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8">
        <f t="shared" si="62"/>
        <v>42735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8">
        <f t="shared" si="62"/>
        <v>42735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8">
        <f t="shared" si="62"/>
        <v>42735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8">
        <f t="shared" si="62"/>
        <v>42735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59928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8">
        <f t="shared" si="62"/>
        <v>42735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59928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8">
        <f t="shared" si="62"/>
        <v>42735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8">
        <f t="shared" si="62"/>
        <v>42735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8">
        <f t="shared" si="62"/>
        <v>42735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8">
        <f t="shared" si="62"/>
        <v>42735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8">
        <f aca="true" t="shared" si="65" ref="C1104:C1167">endDate</f>
        <v>42735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8">
        <f t="shared" si="65"/>
        <v>42735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8">
        <f t="shared" si="65"/>
        <v>42735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2041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8">
        <f t="shared" si="65"/>
        <v>42735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1069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8">
        <f t="shared" si="65"/>
        <v>42735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61969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8">
        <f t="shared" si="65"/>
        <v>42735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20284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8">
        <f t="shared" si="65"/>
        <v>42735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8">
        <f t="shared" si="65"/>
        <v>42735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8">
        <f t="shared" si="65"/>
        <v>42735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8">
        <f t="shared" si="65"/>
        <v>42735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8">
        <f t="shared" si="65"/>
        <v>42735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8">
        <f t="shared" si="65"/>
        <v>42735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8">
        <f t="shared" si="65"/>
        <v>42735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8">
        <f t="shared" si="65"/>
        <v>42735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8">
        <f t="shared" si="65"/>
        <v>42735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8">
        <f t="shared" si="65"/>
        <v>42735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8">
        <f t="shared" si="65"/>
        <v>42735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8">
        <f t="shared" si="65"/>
        <v>42735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8">
        <f t="shared" si="65"/>
        <v>42735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8">
        <f t="shared" si="65"/>
        <v>42735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8">
        <f t="shared" si="65"/>
        <v>42735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8">
        <f t="shared" si="65"/>
        <v>42735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8">
        <f t="shared" si="65"/>
        <v>42735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8">
        <f t="shared" si="65"/>
        <v>42735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8">
        <f t="shared" si="65"/>
        <v>42735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8">
        <f t="shared" si="65"/>
        <v>42735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8">
        <f t="shared" si="65"/>
        <v>42735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8">
        <f t="shared" si="65"/>
        <v>42735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8">
        <f t="shared" si="65"/>
        <v>42735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8">
        <f t="shared" si="65"/>
        <v>42735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8">
        <f t="shared" si="65"/>
        <v>42735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8">
        <f t="shared" si="65"/>
        <v>42735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8">
        <f t="shared" si="65"/>
        <v>42735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82253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8">
        <f t="shared" si="65"/>
        <v>42735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8">
        <f t="shared" si="65"/>
        <v>42735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8">
        <f t="shared" si="65"/>
        <v>42735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8">
        <f t="shared" si="65"/>
        <v>42735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8">
        <f t="shared" si="65"/>
        <v>42735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8">
        <f t="shared" si="65"/>
        <v>42735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8">
        <f t="shared" si="65"/>
        <v>42735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8">
        <f t="shared" si="65"/>
        <v>42735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8">
        <f t="shared" si="65"/>
        <v>42735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8">
        <f t="shared" si="65"/>
        <v>42735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8">
        <f t="shared" si="65"/>
        <v>42735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8">
        <f t="shared" si="65"/>
        <v>42735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8">
        <f t="shared" si="65"/>
        <v>42735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8">
        <f t="shared" si="65"/>
        <v>42735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8">
        <f t="shared" si="65"/>
        <v>42735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8">
        <f t="shared" si="65"/>
        <v>42735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8">
        <f t="shared" si="65"/>
        <v>42735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8">
        <f t="shared" si="65"/>
        <v>42735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8">
        <f t="shared" si="65"/>
        <v>42735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8">
        <f t="shared" si="65"/>
        <v>42735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8">
        <f t="shared" si="65"/>
        <v>42735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8">
        <f t="shared" si="65"/>
        <v>42735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8">
        <f t="shared" si="65"/>
        <v>42735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8">
        <f t="shared" si="65"/>
        <v>42735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8">
        <f t="shared" si="65"/>
        <v>42735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8">
        <f t="shared" si="65"/>
        <v>42735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8">
        <f t="shared" si="65"/>
        <v>42735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8">
        <f t="shared" si="65"/>
        <v>42735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8">
        <f t="shared" si="65"/>
        <v>42735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8">
        <f t="shared" si="65"/>
        <v>42735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8">
        <f t="shared" si="65"/>
        <v>42735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8">
        <f aca="true" t="shared" si="68" ref="C1168:C1195">endDate</f>
        <v>42735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8">
        <f t="shared" si="68"/>
        <v>42735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8">
        <f t="shared" si="68"/>
        <v>42735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8">
        <f t="shared" si="68"/>
        <v>42735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8">
        <f t="shared" si="68"/>
        <v>42735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8">
        <f t="shared" si="68"/>
        <v>42735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8">
        <f t="shared" si="68"/>
        <v>42735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8">
        <f t="shared" si="68"/>
        <v>42735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8">
        <f t="shared" si="68"/>
        <v>42735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8">
        <f t="shared" si="68"/>
        <v>42735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8">
        <f t="shared" si="68"/>
        <v>42735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8">
        <f t="shared" si="68"/>
        <v>42735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8">
        <f t="shared" si="68"/>
        <v>42735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8">
        <f t="shared" si="68"/>
        <v>42735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8">
        <f t="shared" si="68"/>
        <v>42735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8">
        <f t="shared" si="68"/>
        <v>42735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8">
        <f t="shared" si="68"/>
        <v>42735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8">
        <f t="shared" si="68"/>
        <v>42735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8">
        <f t="shared" si="68"/>
        <v>42735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8">
        <f t="shared" si="68"/>
        <v>42735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8">
        <f t="shared" si="68"/>
        <v>42735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8">
        <f t="shared" si="68"/>
        <v>42735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8">
        <f t="shared" si="68"/>
        <v>42735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8">
        <f t="shared" si="68"/>
        <v>42735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8">
        <f t="shared" si="68"/>
        <v>42735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8">
        <f t="shared" si="68"/>
        <v>42735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8">
        <f t="shared" si="68"/>
        <v>42735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8">
        <f t="shared" si="68"/>
        <v>42735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8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2">
        <f>'Справка 8'!C13</f>
        <v>270979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8">
        <f t="shared" si="71"/>
        <v>42735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8">
        <f t="shared" si="71"/>
        <v>42735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8">
        <f t="shared" si="71"/>
        <v>42735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8">
        <f t="shared" si="71"/>
        <v>42735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8">
        <f t="shared" si="71"/>
        <v>42735</v>
      </c>
      <c r="D1202" s="99" t="s">
        <v>770</v>
      </c>
      <c r="E1202" s="99">
        <v>1</v>
      </c>
      <c r="F1202" s="99" t="s">
        <v>761</v>
      </c>
      <c r="H1202" s="482">
        <f>'Справка 8'!C18</f>
        <v>270979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8">
        <f t="shared" si="71"/>
        <v>42735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8">
        <f t="shared" si="71"/>
        <v>42735</v>
      </c>
      <c r="D1204" s="99" t="s">
        <v>774</v>
      </c>
      <c r="E1204" s="99">
        <v>1</v>
      </c>
      <c r="F1204" s="99" t="s">
        <v>773</v>
      </c>
      <c r="H1204" s="482">
        <f>'Справка 8'!C21</f>
        <v>24610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8">
        <f t="shared" si="71"/>
        <v>42735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8">
        <f t="shared" si="71"/>
        <v>42735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8">
        <f t="shared" si="71"/>
        <v>42735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8">
        <f t="shared" si="71"/>
        <v>42735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8">
        <f t="shared" si="71"/>
        <v>42735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8">
        <f t="shared" si="71"/>
        <v>42735</v>
      </c>
      <c r="D1210" s="99" t="s">
        <v>786</v>
      </c>
      <c r="E1210" s="99">
        <v>1</v>
      </c>
      <c r="F1210" s="99" t="s">
        <v>771</v>
      </c>
      <c r="H1210" s="482">
        <f>'Справка 8'!C27</f>
        <v>24610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8">
        <f t="shared" si="71"/>
        <v>42735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8">
        <f t="shared" si="71"/>
        <v>42735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8">
        <f t="shared" si="71"/>
        <v>42735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8">
        <f t="shared" si="71"/>
        <v>42735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8">
        <f t="shared" si="71"/>
        <v>42735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8">
        <f t="shared" si="71"/>
        <v>42735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8">
        <f t="shared" si="71"/>
        <v>42735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8">
        <f t="shared" si="71"/>
        <v>42735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8">
        <f t="shared" si="71"/>
        <v>42735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8">
        <f t="shared" si="71"/>
        <v>42735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8">
        <f t="shared" si="71"/>
        <v>42735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8">
        <f t="shared" si="71"/>
        <v>42735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8">
        <f t="shared" si="71"/>
        <v>42735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8">
        <f t="shared" si="71"/>
        <v>42735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8">
        <f t="shared" si="71"/>
        <v>42735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8">
        <f t="shared" si="71"/>
        <v>42735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8">
        <f t="shared" si="71"/>
        <v>42735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8">
        <f t="shared" si="71"/>
        <v>42735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8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8">
        <f t="shared" si="74"/>
        <v>42735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8">
        <f t="shared" si="74"/>
        <v>42735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8">
        <f t="shared" si="74"/>
        <v>42735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8">
        <f t="shared" si="74"/>
        <v>42735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8">
        <f t="shared" si="74"/>
        <v>42735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8">
        <f t="shared" si="74"/>
        <v>42735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8">
        <f t="shared" si="74"/>
        <v>42735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8">
        <f t="shared" si="74"/>
        <v>42735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8">
        <f t="shared" si="74"/>
        <v>42735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8">
        <f t="shared" si="74"/>
        <v>42735</v>
      </c>
      <c r="D1239" s="99" t="s">
        <v>763</v>
      </c>
      <c r="E1239" s="99">
        <v>4</v>
      </c>
      <c r="F1239" s="99" t="s">
        <v>762</v>
      </c>
      <c r="H1239" s="482">
        <f>'Справка 8'!F13</f>
        <v>783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8">
        <f t="shared" si="74"/>
        <v>42735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8">
        <f t="shared" si="74"/>
        <v>42735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8">
        <f t="shared" si="74"/>
        <v>42735</v>
      </c>
      <c r="D1242" s="99" t="s">
        <v>768</v>
      </c>
      <c r="E1242" s="99">
        <v>4</v>
      </c>
      <c r="F1242" s="99" t="s">
        <v>767</v>
      </c>
      <c r="H1242" s="482">
        <f>'Справка 8'!F16</f>
        <v>185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8">
        <f t="shared" si="74"/>
        <v>42735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8">
        <f t="shared" si="74"/>
        <v>42735</v>
      </c>
      <c r="D1244" s="99" t="s">
        <v>770</v>
      </c>
      <c r="E1244" s="99">
        <v>4</v>
      </c>
      <c r="F1244" s="99" t="s">
        <v>761</v>
      </c>
      <c r="H1244" s="482">
        <f>'Справка 8'!F18</f>
        <v>968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8">
        <f t="shared" si="74"/>
        <v>42735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8">
        <f t="shared" si="74"/>
        <v>42735</v>
      </c>
      <c r="D1246" s="99" t="s">
        <v>774</v>
      </c>
      <c r="E1246" s="99">
        <v>4</v>
      </c>
      <c r="F1246" s="99" t="s">
        <v>773</v>
      </c>
      <c r="H1246" s="482">
        <f>'Справка 8'!F21</f>
        <v>948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8">
        <f t="shared" si="74"/>
        <v>42735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8">
        <f t="shared" si="74"/>
        <v>42735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8">
        <f t="shared" si="74"/>
        <v>42735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8">
        <f t="shared" si="74"/>
        <v>42735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8">
        <f t="shared" si="74"/>
        <v>42735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8">
        <f t="shared" si="74"/>
        <v>42735</v>
      </c>
      <c r="D1252" s="99" t="s">
        <v>786</v>
      </c>
      <c r="E1252" s="99">
        <v>4</v>
      </c>
      <c r="F1252" s="99" t="s">
        <v>771</v>
      </c>
      <c r="H1252" s="482">
        <f>'Справка 8'!F27</f>
        <v>948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8">
        <f t="shared" si="74"/>
        <v>42735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8">
        <f t="shared" si="74"/>
        <v>42735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8">
        <f t="shared" si="74"/>
        <v>42735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8">
        <f t="shared" si="74"/>
        <v>42735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8">
        <f t="shared" si="74"/>
        <v>42735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8">
        <f t="shared" si="74"/>
        <v>42735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8">
        <f t="shared" si="74"/>
        <v>42735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8">
        <f t="shared" si="74"/>
        <v>42735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8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8">
        <f t="shared" si="77"/>
        <v>42735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8">
        <f t="shared" si="77"/>
        <v>42735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8">
        <f t="shared" si="77"/>
        <v>42735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8">
        <f t="shared" si="77"/>
        <v>42735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8">
        <f t="shared" si="77"/>
        <v>42735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8">
        <f t="shared" si="77"/>
        <v>42735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8">
        <f t="shared" si="77"/>
        <v>42735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8">
        <f t="shared" si="77"/>
        <v>42735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8">
        <f t="shared" si="77"/>
        <v>42735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8">
        <f t="shared" si="77"/>
        <v>42735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8">
        <f t="shared" si="77"/>
        <v>42735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8">
        <f t="shared" si="77"/>
        <v>42735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8">
        <f t="shared" si="77"/>
        <v>42735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8">
        <f t="shared" si="77"/>
        <v>42735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8">
        <f t="shared" si="77"/>
        <v>42735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8">
        <f t="shared" si="77"/>
        <v>42735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8">
        <f t="shared" si="77"/>
        <v>42735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8">
        <f t="shared" si="77"/>
        <v>42735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8">
        <f t="shared" si="77"/>
        <v>42735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8">
        <f t="shared" si="77"/>
        <v>42735</v>
      </c>
      <c r="D1281" s="99" t="s">
        <v>763</v>
      </c>
      <c r="E1281" s="99">
        <v>7</v>
      </c>
      <c r="F1281" s="99" t="s">
        <v>762</v>
      </c>
      <c r="H1281" s="482">
        <f>'Справка 8'!I13</f>
        <v>783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8">
        <f t="shared" si="77"/>
        <v>42735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8">
        <f t="shared" si="77"/>
        <v>42735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8">
        <f t="shared" si="77"/>
        <v>42735</v>
      </c>
      <c r="D1284" s="99" t="s">
        <v>768</v>
      </c>
      <c r="E1284" s="99">
        <v>7</v>
      </c>
      <c r="F1284" s="99" t="s">
        <v>767</v>
      </c>
      <c r="H1284" s="482">
        <f>'Справка 8'!I16</f>
        <v>185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8">
        <f t="shared" si="77"/>
        <v>42735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8">
        <f t="shared" si="77"/>
        <v>42735</v>
      </c>
      <c r="D1286" s="99" t="s">
        <v>770</v>
      </c>
      <c r="E1286" s="99">
        <v>7</v>
      </c>
      <c r="F1286" s="99" t="s">
        <v>761</v>
      </c>
      <c r="H1286" s="482">
        <f>'Справка 8'!I18</f>
        <v>968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8">
        <f t="shared" si="77"/>
        <v>42735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8">
        <f t="shared" si="77"/>
        <v>42735</v>
      </c>
      <c r="D1288" s="99" t="s">
        <v>774</v>
      </c>
      <c r="E1288" s="99">
        <v>7</v>
      </c>
      <c r="F1288" s="99" t="s">
        <v>773</v>
      </c>
      <c r="H1288" s="482">
        <f>'Справка 8'!I21</f>
        <v>948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8">
        <f t="shared" si="77"/>
        <v>42735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8">
        <f t="shared" si="77"/>
        <v>42735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8">
        <f t="shared" si="77"/>
        <v>42735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8">
        <f t="shared" si="77"/>
        <v>42735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8">
        <f t="shared" si="77"/>
        <v>42735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8">
        <f t="shared" si="77"/>
        <v>42735</v>
      </c>
      <c r="D1294" s="99" t="s">
        <v>786</v>
      </c>
      <c r="E1294" s="99">
        <v>7</v>
      </c>
      <c r="F1294" s="99" t="s">
        <v>771</v>
      </c>
      <c r="H1294" s="482">
        <f>'Справка 8'!I27</f>
        <v>948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3" sqref="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663">
        <v>73749</v>
      </c>
      <c r="D12" s="663">
        <v>83304</v>
      </c>
      <c r="E12" s="84" t="s">
        <v>25</v>
      </c>
      <c r="F12" s="87" t="s">
        <v>26</v>
      </c>
      <c r="G12" s="664">
        <v>4273</v>
      </c>
      <c r="H12" s="664">
        <v>4273</v>
      </c>
    </row>
    <row r="13" spans="1:8" ht="15.75">
      <c r="A13" s="84" t="s">
        <v>27</v>
      </c>
      <c r="B13" s="86" t="s">
        <v>28</v>
      </c>
      <c r="C13" s="663">
        <v>328234</v>
      </c>
      <c r="D13" s="663">
        <v>328221</v>
      </c>
      <c r="E13" s="84" t="s">
        <v>821</v>
      </c>
      <c r="F13" s="87" t="s">
        <v>29</v>
      </c>
      <c r="G13" s="665">
        <v>4273</v>
      </c>
      <c r="H13" s="665">
        <v>4273</v>
      </c>
    </row>
    <row r="14" spans="1:8" ht="15.75">
      <c r="A14" s="84" t="s">
        <v>30</v>
      </c>
      <c r="B14" s="86" t="s">
        <v>31</v>
      </c>
      <c r="C14" s="663"/>
      <c r="D14" s="663"/>
      <c r="E14" s="84" t="s">
        <v>32</v>
      </c>
      <c r="F14" s="87" t="s">
        <v>33</v>
      </c>
      <c r="G14" s="665"/>
      <c r="H14" s="665"/>
    </row>
    <row r="15" spans="1:8" ht="15.75">
      <c r="A15" s="84" t="s">
        <v>34</v>
      </c>
      <c r="B15" s="86" t="s">
        <v>35</v>
      </c>
      <c r="C15" s="663">
        <v>64147</v>
      </c>
      <c r="D15" s="663">
        <v>67240</v>
      </c>
      <c r="E15" s="191" t="s">
        <v>36</v>
      </c>
      <c r="F15" s="87" t="s">
        <v>37</v>
      </c>
      <c r="G15" s="666">
        <v>-948</v>
      </c>
      <c r="H15" s="666">
        <v>-5151</v>
      </c>
    </row>
    <row r="16" spans="1:8" ht="15.75">
      <c r="A16" s="84" t="s">
        <v>38</v>
      </c>
      <c r="B16" s="86" t="s">
        <v>39</v>
      </c>
      <c r="C16" s="663">
        <v>2982</v>
      </c>
      <c r="D16" s="663">
        <v>6434</v>
      </c>
      <c r="E16" s="191" t="s">
        <v>40</v>
      </c>
      <c r="F16" s="87" t="s">
        <v>41</v>
      </c>
      <c r="G16" s="666"/>
      <c r="H16" s="666"/>
    </row>
    <row r="17" spans="1:8" ht="15.75">
      <c r="A17" s="84" t="s">
        <v>42</v>
      </c>
      <c r="B17" s="88" t="s">
        <v>43</v>
      </c>
      <c r="C17" s="663">
        <v>8290</v>
      </c>
      <c r="D17" s="663">
        <v>9232</v>
      </c>
      <c r="E17" s="191" t="s">
        <v>44</v>
      </c>
      <c r="F17" s="87" t="s">
        <v>45</v>
      </c>
      <c r="G17" s="666"/>
      <c r="H17" s="666"/>
    </row>
    <row r="18" spans="1:8" ht="31.5">
      <c r="A18" s="84" t="s">
        <v>820</v>
      </c>
      <c r="B18" s="86" t="s">
        <v>46</v>
      </c>
      <c r="C18" s="663">
        <v>21431</v>
      </c>
      <c r="D18" s="663">
        <v>21347</v>
      </c>
      <c r="E18" s="466" t="s">
        <v>47</v>
      </c>
      <c r="F18" s="465" t="s">
        <v>48</v>
      </c>
      <c r="G18" s="574">
        <f>G12+G15+G16+G17</f>
        <v>3325</v>
      </c>
      <c r="H18" s="575">
        <f>H12+H15+H16+H17</f>
        <v>-878</v>
      </c>
    </row>
    <row r="19" spans="1:8" ht="15.75">
      <c r="A19" s="84" t="s">
        <v>49</v>
      </c>
      <c r="B19" s="86" t="s">
        <v>50</v>
      </c>
      <c r="C19" s="663">
        <v>4258</v>
      </c>
      <c r="D19" s="663">
        <v>1806</v>
      </c>
      <c r="E19" s="94" t="s">
        <v>51</v>
      </c>
      <c r="F19" s="89"/>
      <c r="G19" s="576"/>
      <c r="H19" s="577"/>
    </row>
    <row r="20" spans="1:8" ht="15.75">
      <c r="A20" s="467" t="s">
        <v>52</v>
      </c>
      <c r="B20" s="90" t="s">
        <v>53</v>
      </c>
      <c r="C20" s="562">
        <f>SUM(C12:C19)</f>
        <v>503091</v>
      </c>
      <c r="D20" s="563">
        <f>SUM(D12:D19)</f>
        <v>517584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3">
        <v>34641</v>
      </c>
      <c r="D21" s="663">
        <v>34466</v>
      </c>
      <c r="E21" s="84" t="s">
        <v>58</v>
      </c>
      <c r="F21" s="87" t="s">
        <v>59</v>
      </c>
      <c r="G21" s="664">
        <v>114709</v>
      </c>
      <c r="H21" s="664">
        <v>117591</v>
      </c>
    </row>
    <row r="22" spans="1:13" ht="15.75">
      <c r="A22" s="94" t="s">
        <v>60</v>
      </c>
      <c r="B22" s="91" t="s">
        <v>61</v>
      </c>
      <c r="C22" s="663">
        <v>185</v>
      </c>
      <c r="D22" s="663">
        <v>152</v>
      </c>
      <c r="E22" s="192" t="s">
        <v>62</v>
      </c>
      <c r="F22" s="87" t="s">
        <v>63</v>
      </c>
      <c r="G22" s="578">
        <f>SUM(G23:G25)</f>
        <v>228756</v>
      </c>
      <c r="H22" s="579">
        <f>SUM(H23:H25)</f>
        <v>228541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664">
        <v>2427</v>
      </c>
      <c r="H23" s="664">
        <v>2475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4"/>
      <c r="H24" s="664"/>
      <c r="M24" s="92"/>
    </row>
    <row r="25" spans="1:8" ht="15.75">
      <c r="A25" s="84" t="s">
        <v>71</v>
      </c>
      <c r="B25" s="86" t="s">
        <v>72</v>
      </c>
      <c r="C25" s="663">
        <v>442</v>
      </c>
      <c r="D25" s="663">
        <v>558</v>
      </c>
      <c r="E25" s="84" t="s">
        <v>73</v>
      </c>
      <c r="F25" s="87" t="s">
        <v>74</v>
      </c>
      <c r="G25" s="664">
        <v>226329</v>
      </c>
      <c r="H25" s="664">
        <v>226066</v>
      </c>
    </row>
    <row r="26" spans="1:13" ht="15.75">
      <c r="A26" s="84" t="s">
        <v>75</v>
      </c>
      <c r="B26" s="86" t="s">
        <v>76</v>
      </c>
      <c r="C26" s="663"/>
      <c r="D26" s="663"/>
      <c r="E26" s="469" t="s">
        <v>77</v>
      </c>
      <c r="F26" s="89" t="s">
        <v>78</v>
      </c>
      <c r="G26" s="562">
        <f>G20+G21+G22</f>
        <v>343465</v>
      </c>
      <c r="H26" s="563">
        <f>H20+H21+H22</f>
        <v>346132</v>
      </c>
      <c r="M26" s="92"/>
    </row>
    <row r="27" spans="1:8" ht="15.75">
      <c r="A27" s="84" t="s">
        <v>79</v>
      </c>
      <c r="B27" s="86" t="s">
        <v>80</v>
      </c>
      <c r="C27" s="663">
        <v>1119</v>
      </c>
      <c r="D27" s="663">
        <v>1229</v>
      </c>
      <c r="E27" s="94" t="s">
        <v>81</v>
      </c>
      <c r="F27" s="89"/>
      <c r="G27" s="576"/>
      <c r="H27" s="577"/>
    </row>
    <row r="28" spans="1:13" ht="15.75">
      <c r="A28" s="467" t="s">
        <v>82</v>
      </c>
      <c r="B28" s="91" t="s">
        <v>83</v>
      </c>
      <c r="C28" s="562">
        <f>SUM(C24:C27)</f>
        <v>1561</v>
      </c>
      <c r="D28" s="563">
        <f>SUM(D24:D27)</f>
        <v>1787</v>
      </c>
      <c r="E28" s="193" t="s">
        <v>84</v>
      </c>
      <c r="F28" s="87" t="s">
        <v>85</v>
      </c>
      <c r="G28" s="560">
        <f>SUM(G29:G31)</f>
        <v>108443</v>
      </c>
      <c r="H28" s="561">
        <f>SUM(H29:H31)</f>
        <v>104712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108443</v>
      </c>
      <c r="H29" s="187">
        <v>104712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664"/>
      <c r="H30" s="664"/>
      <c r="M30" s="92"/>
    </row>
    <row r="31" spans="1:8" ht="15.75">
      <c r="A31" s="84" t="s">
        <v>91</v>
      </c>
      <c r="B31" s="86" t="s">
        <v>92</v>
      </c>
      <c r="C31" s="663">
        <v>16737</v>
      </c>
      <c r="D31" s="663">
        <v>16737</v>
      </c>
      <c r="E31" s="84" t="s">
        <v>93</v>
      </c>
      <c r="F31" s="87" t="s">
        <v>94</v>
      </c>
      <c r="G31" s="666"/>
      <c r="H31" s="666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>
        <v>7758</v>
      </c>
      <c r="H32" s="667">
        <v>4065</v>
      </c>
      <c r="M32" s="92"/>
    </row>
    <row r="33" spans="1:8" ht="15.75">
      <c r="A33" s="467" t="s">
        <v>99</v>
      </c>
      <c r="B33" s="91" t="s">
        <v>100</v>
      </c>
      <c r="C33" s="562">
        <f>C31+C32</f>
        <v>16737</v>
      </c>
      <c r="D33" s="563">
        <f>D31+D32</f>
        <v>16737</v>
      </c>
      <c r="E33" s="191" t="s">
        <v>101</v>
      </c>
      <c r="F33" s="87" t="s">
        <v>102</v>
      </c>
      <c r="G33" s="664"/>
      <c r="H33" s="664"/>
    </row>
    <row r="34" spans="1:8" ht="15.75">
      <c r="A34" s="94" t="s">
        <v>103</v>
      </c>
      <c r="B34" s="88"/>
      <c r="C34" s="560"/>
      <c r="D34" s="561"/>
      <c r="E34" s="469" t="s">
        <v>104</v>
      </c>
      <c r="F34" s="89" t="s">
        <v>105</v>
      </c>
      <c r="G34" s="562">
        <f>G28+G32+G33</f>
        <v>116201</v>
      </c>
      <c r="H34" s="563">
        <f>H28+H32+H33</f>
        <v>108777</v>
      </c>
    </row>
    <row r="35" spans="1:8" ht="15.75">
      <c r="A35" s="84" t="s">
        <v>106</v>
      </c>
      <c r="B35" s="88" t="s">
        <v>107</v>
      </c>
      <c r="C35" s="560">
        <f>SUM(C36:C39)</f>
        <v>783</v>
      </c>
      <c r="D35" s="561">
        <f>SUM(D36:D39)</f>
        <v>844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4">
        <f>G26+G18+G34</f>
        <v>462991</v>
      </c>
      <c r="H37" s="565">
        <f>H26+H18+H34</f>
        <v>454031</v>
      </c>
    </row>
    <row r="38" spans="1:13" ht="15.75">
      <c r="A38" s="84" t="s">
        <v>113</v>
      </c>
      <c r="B38" s="86" t="s">
        <v>114</v>
      </c>
      <c r="C38" s="663">
        <v>754</v>
      </c>
      <c r="D38" s="663">
        <v>815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663">
        <v>29</v>
      </c>
      <c r="D39" s="663">
        <v>29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122</v>
      </c>
      <c r="D40" s="561">
        <f>D41+D42+D44</f>
        <v>179</v>
      </c>
      <c r="E40" s="206" t="s">
        <v>119</v>
      </c>
      <c r="F40" s="203" t="s">
        <v>120</v>
      </c>
      <c r="G40" s="664">
        <v>7220</v>
      </c>
      <c r="H40" s="664">
        <v>6846</v>
      </c>
      <c r="M40" s="92"/>
    </row>
    <row r="41" spans="1:8" ht="16.5" thickBot="1">
      <c r="A41" s="84" t="s">
        <v>121</v>
      </c>
      <c r="B41" s="86" t="s">
        <v>122</v>
      </c>
      <c r="C41" s="188">
        <v>122</v>
      </c>
      <c r="D41" s="187">
        <v>179</v>
      </c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4"/>
      <c r="H44" s="664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4">
        <v>59928</v>
      </c>
      <c r="H45" s="664">
        <v>72136</v>
      </c>
    </row>
    <row r="46" spans="1:13" ht="15.75">
      <c r="A46" s="460" t="s">
        <v>137</v>
      </c>
      <c r="B46" s="90" t="s">
        <v>138</v>
      </c>
      <c r="C46" s="562">
        <f>C35+C40+C45</f>
        <v>905</v>
      </c>
      <c r="D46" s="563">
        <f>D35+D40+D45</f>
        <v>1023</v>
      </c>
      <c r="E46" s="192" t="s">
        <v>139</v>
      </c>
      <c r="F46" s="87" t="s">
        <v>140</v>
      </c>
      <c r="G46" s="664"/>
      <c r="H46" s="664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664"/>
      <c r="H47" s="664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664"/>
      <c r="H48" s="664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4">
        <v>2041</v>
      </c>
      <c r="H49" s="664">
        <v>5017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61969</v>
      </c>
      <c r="H50" s="561">
        <f>SUM(H44:H49)</f>
        <v>77153</v>
      </c>
    </row>
    <row r="51" spans="1:8" ht="15.75">
      <c r="A51" s="84" t="s">
        <v>79</v>
      </c>
      <c r="B51" s="86" t="s">
        <v>155</v>
      </c>
      <c r="C51" s="663">
        <v>323</v>
      </c>
      <c r="D51" s="663">
        <v>184</v>
      </c>
      <c r="E51" s="84"/>
      <c r="F51" s="87"/>
      <c r="G51" s="560"/>
      <c r="H51" s="561"/>
    </row>
    <row r="52" spans="1:8" ht="15.75">
      <c r="A52" s="467" t="s">
        <v>156</v>
      </c>
      <c r="B52" s="90" t="s">
        <v>157</v>
      </c>
      <c r="C52" s="562">
        <f>SUM(C48:C51)</f>
        <v>323</v>
      </c>
      <c r="D52" s="563">
        <f>SUM(D48:D51)</f>
        <v>184</v>
      </c>
      <c r="E52" s="192" t="s">
        <v>158</v>
      </c>
      <c r="F52" s="89" t="s">
        <v>159</v>
      </c>
      <c r="G52" s="664">
        <v>220</v>
      </c>
      <c r="H52" s="664">
        <v>236</v>
      </c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664">
        <v>38</v>
      </c>
      <c r="H53" s="664">
        <v>69</v>
      </c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664">
        <v>20284</v>
      </c>
      <c r="H54" s="664">
        <v>20221</v>
      </c>
    </row>
    <row r="55" spans="1:8" ht="15.75">
      <c r="A55" s="94" t="s">
        <v>166</v>
      </c>
      <c r="B55" s="90" t="s">
        <v>167</v>
      </c>
      <c r="C55" s="663">
        <v>665</v>
      </c>
      <c r="D55" s="663">
        <v>790</v>
      </c>
      <c r="E55" s="84" t="s">
        <v>168</v>
      </c>
      <c r="F55" s="89" t="s">
        <v>169</v>
      </c>
      <c r="G55" s="664">
        <v>513</v>
      </c>
      <c r="H55" s="664">
        <v>671</v>
      </c>
    </row>
    <row r="56" spans="1:13" ht="16.5" thickBot="1">
      <c r="A56" s="462" t="s">
        <v>170</v>
      </c>
      <c r="B56" s="199" t="s">
        <v>171</v>
      </c>
      <c r="C56" s="566">
        <f>C20+C21+C22+C28+C33+C46+C52+C54+C55</f>
        <v>558108</v>
      </c>
      <c r="D56" s="567">
        <f>D20+D21+D22+D28+D33+D46+D52+D54+D55</f>
        <v>572723</v>
      </c>
      <c r="E56" s="94" t="s">
        <v>825</v>
      </c>
      <c r="F56" s="93" t="s">
        <v>172</v>
      </c>
      <c r="G56" s="564">
        <f>G50+G52+G53+G54+G55</f>
        <v>83024</v>
      </c>
      <c r="H56" s="565">
        <f>H50+H52+H53+H54+H55</f>
        <v>98350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663">
        <v>3676</v>
      </c>
      <c r="D59" s="663">
        <v>3502</v>
      </c>
      <c r="E59" s="192" t="s">
        <v>180</v>
      </c>
      <c r="F59" s="471" t="s">
        <v>181</v>
      </c>
      <c r="G59" s="664">
        <v>17593</v>
      </c>
      <c r="H59" s="664">
        <v>18551</v>
      </c>
    </row>
    <row r="60" spans="1:13" ht="15.75">
      <c r="A60" s="84" t="s">
        <v>178</v>
      </c>
      <c r="B60" s="86" t="s">
        <v>179</v>
      </c>
      <c r="C60" s="663">
        <v>3843</v>
      </c>
      <c r="D60" s="663">
        <v>4414</v>
      </c>
      <c r="E60" s="84" t="s">
        <v>184</v>
      </c>
      <c r="F60" s="87" t="s">
        <v>185</v>
      </c>
      <c r="G60" s="664">
        <v>742</v>
      </c>
      <c r="H60" s="664">
        <v>3675</v>
      </c>
      <c r="M60" s="92"/>
    </row>
    <row r="61" spans="1:8" ht="15.75">
      <c r="A61" s="84" t="s">
        <v>182</v>
      </c>
      <c r="B61" s="86" t="s">
        <v>183</v>
      </c>
      <c r="C61" s="663">
        <v>877</v>
      </c>
      <c r="D61" s="663">
        <v>537</v>
      </c>
      <c r="E61" s="191" t="s">
        <v>188</v>
      </c>
      <c r="F61" s="87" t="s">
        <v>189</v>
      </c>
      <c r="G61" s="560">
        <f>SUM(G62:G68)</f>
        <v>14625</v>
      </c>
      <c r="H61" s="561">
        <f>SUM(H62:H68)</f>
        <v>11822</v>
      </c>
    </row>
    <row r="62" spans="1:13" ht="15.75">
      <c r="A62" s="84" t="s">
        <v>186</v>
      </c>
      <c r="B62" s="88" t="s">
        <v>187</v>
      </c>
      <c r="C62" s="663">
        <v>1974</v>
      </c>
      <c r="D62" s="663">
        <v>2080</v>
      </c>
      <c r="E62" s="191" t="s">
        <v>192</v>
      </c>
      <c r="F62" s="87" t="s">
        <v>193</v>
      </c>
      <c r="G62" s="664">
        <v>994</v>
      </c>
      <c r="H62" s="664">
        <v>256</v>
      </c>
      <c r="M62" s="92"/>
    </row>
    <row r="63" spans="1:8" ht="15.75">
      <c r="A63" s="84" t="s">
        <v>190</v>
      </c>
      <c r="B63" s="88" t="s">
        <v>191</v>
      </c>
      <c r="C63" s="663">
        <v>379</v>
      </c>
      <c r="D63" s="663">
        <v>216</v>
      </c>
      <c r="E63" s="84" t="s">
        <v>196</v>
      </c>
      <c r="F63" s="87" t="s">
        <v>197</v>
      </c>
      <c r="G63" s="664"/>
      <c r="H63" s="664"/>
    </row>
    <row r="64" spans="1:13" ht="15.75">
      <c r="A64" s="84" t="s">
        <v>194</v>
      </c>
      <c r="B64" s="86" t="s">
        <v>195</v>
      </c>
      <c r="C64" s="663"/>
      <c r="D64" s="663"/>
      <c r="E64" s="84" t="s">
        <v>199</v>
      </c>
      <c r="F64" s="87" t="s">
        <v>200</v>
      </c>
      <c r="G64" s="664">
        <v>4274</v>
      </c>
      <c r="H64" s="664">
        <v>5968</v>
      </c>
      <c r="M64" s="92"/>
    </row>
    <row r="65" spans="1:8" ht="15.75">
      <c r="A65" s="467" t="s">
        <v>52</v>
      </c>
      <c r="B65" s="90" t="s">
        <v>198</v>
      </c>
      <c r="C65" s="562">
        <f>SUM(C59:C64)</f>
        <v>10749</v>
      </c>
      <c r="D65" s="563">
        <f>SUM(D59:D64)</f>
        <v>10749</v>
      </c>
      <c r="E65" s="84" t="s">
        <v>201</v>
      </c>
      <c r="F65" s="87" t="s">
        <v>202</v>
      </c>
      <c r="G65" s="664">
        <v>7556</v>
      </c>
      <c r="H65" s="664">
        <v>3769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664">
        <v>1061</v>
      </c>
      <c r="H66" s="664">
        <v>994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664">
        <v>302</v>
      </c>
      <c r="H67" s="664">
        <v>299</v>
      </c>
    </row>
    <row r="68" spans="1:8" ht="15.75">
      <c r="A68" s="84" t="s">
        <v>206</v>
      </c>
      <c r="B68" s="86" t="s">
        <v>207</v>
      </c>
      <c r="C68" s="663">
        <v>960</v>
      </c>
      <c r="D68" s="663"/>
      <c r="E68" s="84" t="s">
        <v>212</v>
      </c>
      <c r="F68" s="87" t="s">
        <v>213</v>
      </c>
      <c r="G68" s="664">
        <v>438</v>
      </c>
      <c r="H68" s="664">
        <v>536</v>
      </c>
    </row>
    <row r="69" spans="1:8" ht="15.75">
      <c r="A69" s="84" t="s">
        <v>210</v>
      </c>
      <c r="B69" s="86" t="s">
        <v>211</v>
      </c>
      <c r="C69" s="663">
        <v>1832</v>
      </c>
      <c r="D69" s="663">
        <v>2173</v>
      </c>
      <c r="E69" s="192" t="s">
        <v>79</v>
      </c>
      <c r="F69" s="87" t="s">
        <v>216</v>
      </c>
      <c r="G69" s="664">
        <f>2071+827</f>
        <v>2898</v>
      </c>
      <c r="H69" s="664">
        <f>2508+576</f>
        <v>3084</v>
      </c>
    </row>
    <row r="70" spans="1:8" ht="15.75">
      <c r="A70" s="84" t="s">
        <v>214</v>
      </c>
      <c r="B70" s="86" t="s">
        <v>215</v>
      </c>
      <c r="C70" s="663">
        <v>529</v>
      </c>
      <c r="D70" s="663">
        <v>994</v>
      </c>
      <c r="E70" s="84" t="s">
        <v>219</v>
      </c>
      <c r="F70" s="87" t="s">
        <v>220</v>
      </c>
      <c r="G70" s="664"/>
      <c r="H70" s="664"/>
    </row>
    <row r="71" spans="1:8" ht="15.75">
      <c r="A71" s="84" t="s">
        <v>217</v>
      </c>
      <c r="B71" s="86" t="s">
        <v>218</v>
      </c>
      <c r="C71" s="663"/>
      <c r="D71" s="663"/>
      <c r="E71" s="461" t="s">
        <v>47</v>
      </c>
      <c r="F71" s="89" t="s">
        <v>223</v>
      </c>
      <c r="G71" s="562">
        <f>G59+G60+G61+G69+G70</f>
        <v>35858</v>
      </c>
      <c r="H71" s="563">
        <f>H59+H60+H61+H69+H70</f>
        <v>37132</v>
      </c>
    </row>
    <row r="72" spans="1:8" ht="15.75">
      <c r="A72" s="84" t="s">
        <v>221</v>
      </c>
      <c r="B72" s="86" t="s">
        <v>222</v>
      </c>
      <c r="C72" s="663">
        <v>425</v>
      </c>
      <c r="D72" s="663">
        <v>380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663">
        <v>755</v>
      </c>
      <c r="D73" s="663">
        <v>538</v>
      </c>
      <c r="E73" s="460" t="s">
        <v>230</v>
      </c>
      <c r="F73" s="89" t="s">
        <v>231</v>
      </c>
      <c r="G73" s="664"/>
      <c r="H73" s="664"/>
    </row>
    <row r="74" spans="1:8" ht="15.75">
      <c r="A74" s="84" t="s">
        <v>226</v>
      </c>
      <c r="B74" s="86" t="s">
        <v>227</v>
      </c>
      <c r="C74" s="663"/>
      <c r="D74" s="663"/>
      <c r="E74" s="537"/>
      <c r="F74" s="538"/>
      <c r="G74" s="560"/>
      <c r="H74" s="586"/>
    </row>
    <row r="75" spans="1:8" ht="15.75">
      <c r="A75" s="84" t="s">
        <v>228</v>
      </c>
      <c r="B75" s="86" t="s">
        <v>229</v>
      </c>
      <c r="C75" s="663">
        <v>1226</v>
      </c>
      <c r="D75" s="663">
        <v>1869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2">
        <f>SUM(C68:C75)</f>
        <v>5727</v>
      </c>
      <c r="D76" s="563">
        <f>SUM(D68:D75)</f>
        <v>5954</v>
      </c>
      <c r="E76" s="537"/>
      <c r="F76" s="538"/>
      <c r="G76" s="560"/>
      <c r="H76" s="586"/>
    </row>
    <row r="77" spans="1:8" ht="15.75">
      <c r="A77" s="84"/>
      <c r="B77" s="86"/>
      <c r="C77" s="560"/>
      <c r="D77" s="561"/>
      <c r="E77" s="460" t="s">
        <v>234</v>
      </c>
      <c r="F77" s="89" t="s">
        <v>235</v>
      </c>
      <c r="G77" s="664">
        <v>170</v>
      </c>
      <c r="H77" s="664">
        <v>153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63</v>
      </c>
      <c r="D79" s="561">
        <f>SUM(D80:D82)</f>
        <v>64</v>
      </c>
      <c r="E79" s="196" t="s">
        <v>824</v>
      </c>
      <c r="F79" s="93" t="s">
        <v>241</v>
      </c>
      <c r="G79" s="564">
        <f>G71+G73+G75+G77</f>
        <v>36028</v>
      </c>
      <c r="H79" s="565">
        <f>H71+H73+H75+H77</f>
        <v>37285</v>
      </c>
    </row>
    <row r="80" spans="1:8" ht="15.75">
      <c r="A80" s="84" t="s">
        <v>239</v>
      </c>
      <c r="B80" s="86" t="s">
        <v>240</v>
      </c>
      <c r="C80" s="188">
        <v>63</v>
      </c>
      <c r="D80" s="187">
        <v>64</v>
      </c>
      <c r="E80" s="537"/>
      <c r="F80" s="538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663"/>
      <c r="D84" s="187"/>
      <c r="E84" s="198"/>
      <c r="F84" s="97"/>
      <c r="G84" s="587"/>
      <c r="H84" s="588"/>
    </row>
    <row r="85" spans="1:8" ht="15.75">
      <c r="A85" s="467" t="s">
        <v>249</v>
      </c>
      <c r="B85" s="90" t="s">
        <v>250</v>
      </c>
      <c r="C85" s="562">
        <f>C84+C83+C79</f>
        <v>63</v>
      </c>
      <c r="D85" s="563">
        <f>D84+D83+D79</f>
        <v>64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663">
        <v>726</v>
      </c>
      <c r="D88" s="663">
        <v>277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663">
        <v>13748</v>
      </c>
      <c r="D89" s="663">
        <v>6243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663">
        <v>142</v>
      </c>
      <c r="D90" s="663">
        <v>502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663"/>
      <c r="D91" s="663"/>
      <c r="E91" s="195"/>
      <c r="F91" s="97"/>
      <c r="G91" s="587"/>
      <c r="H91" s="588"/>
    </row>
    <row r="92" spans="1:13" ht="15.75">
      <c r="A92" s="467" t="s">
        <v>823</v>
      </c>
      <c r="B92" s="90" t="s">
        <v>260</v>
      </c>
      <c r="C92" s="562">
        <f>SUM(C88:C91)</f>
        <v>14616</v>
      </c>
      <c r="D92" s="563">
        <f>SUM(D88:D91)</f>
        <v>7022</v>
      </c>
      <c r="E92" s="195"/>
      <c r="F92" s="97"/>
      <c r="G92" s="587"/>
      <c r="H92" s="588"/>
      <c r="M92" s="92"/>
    </row>
    <row r="93" spans="1:8" ht="15.75">
      <c r="A93" s="460" t="s">
        <v>261</v>
      </c>
      <c r="B93" s="90" t="s">
        <v>262</v>
      </c>
      <c r="C93" s="463"/>
      <c r="D93" s="464"/>
      <c r="E93" s="195"/>
      <c r="F93" s="97"/>
      <c r="G93" s="587"/>
      <c r="H93" s="588"/>
    </row>
    <row r="94" spans="1:13" ht="16.5" thickBot="1">
      <c r="A94" s="475" t="s">
        <v>263</v>
      </c>
      <c r="B94" s="217" t="s">
        <v>264</v>
      </c>
      <c r="C94" s="566">
        <f>C65+C76+C85+C92+C93</f>
        <v>31155</v>
      </c>
      <c r="D94" s="567">
        <f>D65+D76+D85+D92+D93</f>
        <v>23789</v>
      </c>
      <c r="E94" s="218"/>
      <c r="F94" s="219"/>
      <c r="G94" s="589"/>
      <c r="H94" s="590"/>
      <c r="M94" s="92"/>
    </row>
    <row r="95" spans="1:8" ht="32.25" thickBot="1">
      <c r="A95" s="472" t="s">
        <v>265</v>
      </c>
      <c r="B95" s="473" t="s">
        <v>266</v>
      </c>
      <c r="C95" s="568">
        <f>C94+C56</f>
        <v>589263</v>
      </c>
      <c r="D95" s="569">
        <f>D94+D56</f>
        <v>596512</v>
      </c>
      <c r="E95" s="220" t="s">
        <v>916</v>
      </c>
      <c r="F95" s="474" t="s">
        <v>268</v>
      </c>
      <c r="G95" s="568">
        <f>G37+G40+G56+G79</f>
        <v>589263</v>
      </c>
      <c r="H95" s="569">
        <f>H37+H40+H56+H79</f>
        <v>596512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5" t="s">
        <v>950</v>
      </c>
      <c r="B98" s="674">
        <f>pdeReportingDate</f>
        <v>42793</v>
      </c>
      <c r="C98" s="674"/>
      <c r="D98" s="674"/>
      <c r="E98" s="674"/>
      <c r="F98" s="674"/>
      <c r="G98" s="674"/>
      <c r="H98" s="674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5" t="str">
        <f>authorName</f>
        <v>Здравка Тодорова Иванова</v>
      </c>
      <c r="C100" s="675"/>
      <c r="D100" s="675"/>
      <c r="E100" s="675"/>
      <c r="F100" s="675"/>
      <c r="G100" s="675"/>
      <c r="H100" s="675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7"/>
      <c r="B103" s="673" t="s">
        <v>976</v>
      </c>
      <c r="C103" s="673"/>
      <c r="D103" s="673"/>
      <c r="E103" s="673"/>
      <c r="M103" s="92"/>
    </row>
    <row r="104" spans="1:5" ht="21.75" customHeight="1">
      <c r="A104" s="657"/>
      <c r="B104" s="673" t="s">
        <v>952</v>
      </c>
      <c r="C104" s="673"/>
      <c r="D104" s="673"/>
      <c r="E104" s="673"/>
    </row>
    <row r="105" spans="1:13" ht="21.75" customHeight="1">
      <c r="A105" s="657"/>
      <c r="B105" s="673" t="s">
        <v>952</v>
      </c>
      <c r="C105" s="673"/>
      <c r="D105" s="673"/>
      <c r="E105" s="673"/>
      <c r="M105" s="92"/>
    </row>
    <row r="106" spans="1:5" ht="21.75" customHeight="1">
      <c r="A106" s="657"/>
      <c r="B106" s="673" t="s">
        <v>952</v>
      </c>
      <c r="C106" s="673"/>
      <c r="D106" s="673"/>
      <c r="E106" s="673"/>
    </row>
    <row r="107" spans="1:13" ht="21.75" customHeight="1">
      <c r="A107" s="657"/>
      <c r="B107" s="673"/>
      <c r="C107" s="673"/>
      <c r="D107" s="673"/>
      <c r="E107" s="673"/>
      <c r="M107" s="92"/>
    </row>
    <row r="108" spans="1:5" ht="21.75" customHeight="1">
      <c r="A108" s="657"/>
      <c r="B108" s="673"/>
      <c r="C108" s="673"/>
      <c r="D108" s="673"/>
      <c r="E108" s="673"/>
    </row>
    <row r="109" spans="1:13" ht="21.75" customHeight="1">
      <c r="A109" s="657"/>
      <c r="B109" s="673"/>
      <c r="C109" s="673"/>
      <c r="D109" s="673"/>
      <c r="E109" s="673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35" sqref="C35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15940</v>
      </c>
      <c r="D12" s="307">
        <v>14294</v>
      </c>
      <c r="E12" s="185" t="s">
        <v>277</v>
      </c>
      <c r="F12" s="231" t="s">
        <v>278</v>
      </c>
      <c r="G12" s="307">
        <v>7108</v>
      </c>
      <c r="H12" s="308">
        <v>6601</v>
      </c>
    </row>
    <row r="13" spans="1:8" ht="15.75">
      <c r="A13" s="185" t="s">
        <v>279</v>
      </c>
      <c r="B13" s="181" t="s">
        <v>280</v>
      </c>
      <c r="C13" s="307">
        <v>20416</v>
      </c>
      <c r="D13" s="307">
        <v>16441</v>
      </c>
      <c r="E13" s="185" t="s">
        <v>281</v>
      </c>
      <c r="F13" s="231" t="s">
        <v>282</v>
      </c>
      <c r="G13" s="307">
        <v>41830</v>
      </c>
      <c r="H13" s="308">
        <v>38275</v>
      </c>
    </row>
    <row r="14" spans="1:8" ht="15.75">
      <c r="A14" s="185" t="s">
        <v>283</v>
      </c>
      <c r="B14" s="181" t="s">
        <v>284</v>
      </c>
      <c r="C14" s="307">
        <v>16397</v>
      </c>
      <c r="D14" s="307">
        <v>17537</v>
      </c>
      <c r="E14" s="236" t="s">
        <v>285</v>
      </c>
      <c r="F14" s="231" t="s">
        <v>286</v>
      </c>
      <c r="G14" s="307">
        <v>52937</v>
      </c>
      <c r="H14" s="308">
        <v>42644</v>
      </c>
    </row>
    <row r="15" spans="1:8" ht="15.75">
      <c r="A15" s="185" t="s">
        <v>287</v>
      </c>
      <c r="B15" s="181" t="s">
        <v>288</v>
      </c>
      <c r="C15" s="307">
        <v>24269</v>
      </c>
      <c r="D15" s="307">
        <v>20709</v>
      </c>
      <c r="E15" s="236" t="s">
        <v>79</v>
      </c>
      <c r="F15" s="231" t="s">
        <v>289</v>
      </c>
      <c r="G15" s="307">
        <v>11518</v>
      </c>
      <c r="H15" s="308">
        <v>9316</v>
      </c>
    </row>
    <row r="16" spans="1:8" ht="15.75">
      <c r="A16" s="185" t="s">
        <v>290</v>
      </c>
      <c r="B16" s="181" t="s">
        <v>291</v>
      </c>
      <c r="C16" s="307">
        <v>4578</v>
      </c>
      <c r="D16" s="307">
        <v>3877</v>
      </c>
      <c r="E16" s="227" t="s">
        <v>52</v>
      </c>
      <c r="F16" s="255" t="s">
        <v>292</v>
      </c>
      <c r="G16" s="593">
        <f>SUM(G12:G15)</f>
        <v>113393</v>
      </c>
      <c r="H16" s="594">
        <f>SUM(H12:H15)</f>
        <v>96836</v>
      </c>
    </row>
    <row r="17" spans="1:8" ht="31.5">
      <c r="A17" s="185" t="s">
        <v>293</v>
      </c>
      <c r="B17" s="181" t="s">
        <v>294</v>
      </c>
      <c r="C17" s="307">
        <v>20102</v>
      </c>
      <c r="D17" s="307">
        <v>13440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-569</v>
      </c>
      <c r="D18" s="307">
        <v>-542</v>
      </c>
      <c r="E18" s="225" t="s">
        <v>297</v>
      </c>
      <c r="F18" s="229" t="s">
        <v>298</v>
      </c>
      <c r="G18" s="604">
        <v>1370</v>
      </c>
      <c r="H18" s="605">
        <v>1483</v>
      </c>
    </row>
    <row r="19" spans="1:8" ht="15.75">
      <c r="A19" s="185" t="s">
        <v>299</v>
      </c>
      <c r="B19" s="181" t="s">
        <v>300</v>
      </c>
      <c r="C19" s="307">
        <v>4161</v>
      </c>
      <c r="D19" s="307">
        <v>2765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105294</v>
      </c>
      <c r="D22" s="594">
        <f>SUM(D12:D18)+D19</f>
        <v>88521</v>
      </c>
      <c r="E22" s="185" t="s">
        <v>309</v>
      </c>
      <c r="F22" s="228" t="s">
        <v>310</v>
      </c>
      <c r="G22" s="307">
        <v>11</v>
      </c>
      <c r="H22" s="308">
        <v>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1933</v>
      </c>
      <c r="H24" s="308"/>
    </row>
    <row r="25" spans="1:8" ht="31.5">
      <c r="A25" s="185" t="s">
        <v>316</v>
      </c>
      <c r="B25" s="228" t="s">
        <v>317</v>
      </c>
      <c r="C25" s="307">
        <v>2520</v>
      </c>
      <c r="D25" s="308">
        <v>2680</v>
      </c>
      <c r="E25" s="185" t="s">
        <v>318</v>
      </c>
      <c r="F25" s="228" t="s">
        <v>319</v>
      </c>
      <c r="G25" s="307">
        <v>586</v>
      </c>
      <c r="H25" s="308">
        <v>567</v>
      </c>
    </row>
    <row r="26" spans="1:8" ht="31.5">
      <c r="A26" s="185" t="s">
        <v>320</v>
      </c>
      <c r="B26" s="228" t="s">
        <v>321</v>
      </c>
      <c r="C26" s="307">
        <v>8</v>
      </c>
      <c r="D26" s="308">
        <v>2019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79</v>
      </c>
      <c r="D27" s="308">
        <v>63</v>
      </c>
      <c r="E27" s="227" t="s">
        <v>104</v>
      </c>
      <c r="F27" s="229" t="s">
        <v>326</v>
      </c>
      <c r="G27" s="593">
        <f>SUM(G22:G26)</f>
        <v>2530</v>
      </c>
      <c r="H27" s="594">
        <f>SUM(H22:H26)</f>
        <v>591</v>
      </c>
    </row>
    <row r="28" spans="1:8" ht="15.75">
      <c r="A28" s="185" t="s">
        <v>79</v>
      </c>
      <c r="B28" s="228" t="s">
        <v>327</v>
      </c>
      <c r="C28" s="307">
        <v>51</v>
      </c>
      <c r="D28" s="308">
        <v>43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2658</v>
      </c>
      <c r="D29" s="594">
        <f>SUM(D25:D28)</f>
        <v>4805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107952</v>
      </c>
      <c r="D31" s="600">
        <f>D29+D22</f>
        <v>93326</v>
      </c>
      <c r="E31" s="242" t="s">
        <v>800</v>
      </c>
      <c r="F31" s="257" t="s">
        <v>331</v>
      </c>
      <c r="G31" s="244">
        <f>G16+G18+G27</f>
        <v>117293</v>
      </c>
      <c r="H31" s="245">
        <f>H16+H18+H27</f>
        <v>98910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9341</v>
      </c>
      <c r="D33" s="235">
        <f>IF((H31-D31)&gt;0,H31-D31,0)</f>
        <v>5584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-61</v>
      </c>
      <c r="D34" s="308">
        <v>-165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1">
        <f>C31-C34+C35</f>
        <v>108013</v>
      </c>
      <c r="D36" s="602">
        <f>D31-D34+D35</f>
        <v>93491</v>
      </c>
      <c r="E36" s="253" t="s">
        <v>346</v>
      </c>
      <c r="F36" s="247" t="s">
        <v>347</v>
      </c>
      <c r="G36" s="258">
        <f>G35-G34+G31</f>
        <v>117293</v>
      </c>
      <c r="H36" s="259">
        <f>H35-H34+H31</f>
        <v>98910</v>
      </c>
    </row>
    <row r="37" spans="1:8" ht="15.75">
      <c r="A37" s="252" t="s">
        <v>348</v>
      </c>
      <c r="B37" s="222" t="s">
        <v>349</v>
      </c>
      <c r="C37" s="599">
        <f>IF((G36-C36)&gt;0,G36-C36,0)</f>
        <v>9280</v>
      </c>
      <c r="D37" s="600">
        <f>IF((H36-D36)&gt;0,H36-D36,0)</f>
        <v>5419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1647</v>
      </c>
      <c r="D38" s="594">
        <f>D39+D40+D41</f>
        <v>1354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1571</v>
      </c>
      <c r="D39" s="308">
        <v>849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76</v>
      </c>
      <c r="D40" s="308">
        <v>505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7633</v>
      </c>
      <c r="D42" s="235">
        <f>+IF((H36-D36-D38)&gt;0,H36-D36-D38,0)</f>
        <v>4065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0">
        <v>125</v>
      </c>
      <c r="H43" s="603">
        <v>12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7758</v>
      </c>
      <c r="D44" s="259">
        <f>IF(H42=0,IF(D42-D43&gt;0,D42-D43+H43,0),IF(H42-H43&lt;0,H43-H42+D42,0))</f>
        <v>4077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117293</v>
      </c>
      <c r="D45" s="596">
        <f>D36+D38+D42</f>
        <v>98910</v>
      </c>
      <c r="E45" s="261" t="s">
        <v>373</v>
      </c>
      <c r="F45" s="263" t="s">
        <v>374</v>
      </c>
      <c r="G45" s="595">
        <f>G42+G36</f>
        <v>117293</v>
      </c>
      <c r="H45" s="596">
        <f>H42+H36</f>
        <v>98910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7" t="s">
        <v>951</v>
      </c>
      <c r="B47" s="677"/>
      <c r="C47" s="677"/>
      <c r="D47" s="677"/>
      <c r="E47" s="677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5" t="s">
        <v>950</v>
      </c>
      <c r="B50" s="674">
        <f>pdeReportingDate</f>
        <v>42793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5" t="str">
        <f>authorName</f>
        <v>Здравка Тодорова Иванова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7"/>
      <c r="B55" s="673" t="s">
        <v>976</v>
      </c>
      <c r="C55" s="673"/>
      <c r="D55" s="673"/>
      <c r="E55" s="673"/>
      <c r="F55" s="541"/>
      <c r="G55" s="44"/>
      <c r="H55" s="41"/>
    </row>
    <row r="56" spans="1:8" ht="15.75" customHeight="1">
      <c r="A56" s="657"/>
      <c r="B56" s="673" t="s">
        <v>952</v>
      </c>
      <c r="C56" s="673"/>
      <c r="D56" s="673"/>
      <c r="E56" s="673"/>
      <c r="F56" s="541"/>
      <c r="G56" s="44"/>
      <c r="H56" s="41"/>
    </row>
    <row r="57" spans="1:8" ht="15.75" customHeight="1">
      <c r="A57" s="657"/>
      <c r="B57" s="673" t="s">
        <v>952</v>
      </c>
      <c r="C57" s="673"/>
      <c r="D57" s="673"/>
      <c r="E57" s="673"/>
      <c r="F57" s="541"/>
      <c r="G57" s="44"/>
      <c r="H57" s="41"/>
    </row>
    <row r="58" spans="1:8" ht="15.75" customHeight="1">
      <c r="A58" s="657"/>
      <c r="B58" s="673" t="s">
        <v>952</v>
      </c>
      <c r="C58" s="673"/>
      <c r="D58" s="673"/>
      <c r="E58" s="673"/>
      <c r="F58" s="541"/>
      <c r="G58" s="44"/>
      <c r="H58" s="41"/>
    </row>
    <row r="59" spans="1:8" ht="15.75">
      <c r="A59" s="657"/>
      <c r="B59" s="673"/>
      <c r="C59" s="673"/>
      <c r="D59" s="673"/>
      <c r="E59" s="673"/>
      <c r="F59" s="541"/>
      <c r="G59" s="44"/>
      <c r="H59" s="41"/>
    </row>
    <row r="60" spans="1:8" ht="15.75">
      <c r="A60" s="657"/>
      <c r="B60" s="673"/>
      <c r="C60" s="673"/>
      <c r="D60" s="673"/>
      <c r="E60" s="673"/>
      <c r="F60" s="541"/>
      <c r="G60" s="44"/>
      <c r="H60" s="41"/>
    </row>
    <row r="61" spans="1:8" ht="15.75">
      <c r="A61" s="657"/>
      <c r="B61" s="673"/>
      <c r="C61" s="673"/>
      <c r="D61" s="673"/>
      <c r="E61" s="673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122228</v>
      </c>
      <c r="D11" s="187">
        <v>103235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-65318</v>
      </c>
      <c r="D12" s="187">
        <v>-69097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-28333</v>
      </c>
      <c r="D14" s="187">
        <v>-24177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-3392</v>
      </c>
      <c r="D15" s="187">
        <v>-210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-1566</v>
      </c>
      <c r="D16" s="187">
        <v>-953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-62</v>
      </c>
      <c r="D17" s="187">
        <v>-38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188</v>
      </c>
      <c r="D19" s="187">
        <v>25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718</v>
      </c>
      <c r="D20" s="187">
        <v>542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24463</v>
      </c>
      <c r="D21" s="624">
        <f>SUM(D11:D20)</f>
        <v>9327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-11288</v>
      </c>
      <c r="D23" s="187">
        <v>-11363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2840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-1269</v>
      </c>
      <c r="D25" s="187">
        <v>-49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638</v>
      </c>
      <c r="D26" s="187">
        <v>16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14204</v>
      </c>
      <c r="D29" s="187">
        <v>1370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-668</v>
      </c>
      <c r="D32" s="187">
        <f>274+278+61</f>
        <v>613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4457</v>
      </c>
      <c r="D33" s="624">
        <f>SUM(D23:D32)</f>
        <v>-9402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>
        <v>502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-798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22022</v>
      </c>
      <c r="D37" s="187">
        <v>25762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-38754</v>
      </c>
      <c r="D38" s="187">
        <v>-17462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-35</v>
      </c>
      <c r="D39" s="187">
        <v>-731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-2368</v>
      </c>
      <c r="D40" s="187">
        <v>-2671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-2030</v>
      </c>
      <c r="D41" s="187">
        <v>-3032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-21461</v>
      </c>
      <c r="D43" s="626">
        <f>SUM(D35:D42)</f>
        <v>1866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7459</v>
      </c>
      <c r="D44" s="298">
        <f>D43+D33+D21</f>
        <v>1791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6851</v>
      </c>
      <c r="D45" s="300">
        <v>5060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14310</v>
      </c>
      <c r="D46" s="302">
        <f>D45+D44</f>
        <v>6851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14168</v>
      </c>
      <c r="D47" s="289">
        <v>6349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142</v>
      </c>
      <c r="D48" s="272">
        <v>502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4">
        <f>pdeReportingDate</f>
        <v>42793</v>
      </c>
      <c r="C54" s="674"/>
      <c r="D54" s="674"/>
      <c r="E54" s="674"/>
      <c r="F54" s="658"/>
      <c r="G54" s="658"/>
      <c r="H54" s="658"/>
      <c r="M54" s="92"/>
    </row>
    <row r="55" spans="1:13" s="41" customFormat="1" ht="15.75">
      <c r="A55" s="65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6" t="s">
        <v>8</v>
      </c>
      <c r="B56" s="675" t="str">
        <f>authorName</f>
        <v>Здравка Тодорова Иванова</v>
      </c>
      <c r="C56" s="675"/>
      <c r="D56" s="675"/>
      <c r="E56" s="675"/>
      <c r="F56" s="75"/>
      <c r="G56" s="75"/>
      <c r="H56" s="75"/>
    </row>
    <row r="57" spans="1:8" s="41" customFormat="1" ht="15.75">
      <c r="A57" s="65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 customHeight="1">
      <c r="A59" s="657"/>
      <c r="B59" s="673" t="s">
        <v>976</v>
      </c>
      <c r="C59" s="673"/>
      <c r="D59" s="673"/>
      <c r="E59" s="673"/>
      <c r="F59" s="541"/>
      <c r="G59" s="44"/>
      <c r="H59" s="41"/>
    </row>
    <row r="60" spans="1:8" ht="15.75">
      <c r="A60" s="657"/>
      <c r="B60" s="673" t="s">
        <v>952</v>
      </c>
      <c r="C60" s="673"/>
      <c r="D60" s="673"/>
      <c r="E60" s="673"/>
      <c r="F60" s="541"/>
      <c r="G60" s="44"/>
      <c r="H60" s="41"/>
    </row>
    <row r="61" spans="1:8" ht="15.75">
      <c r="A61" s="657"/>
      <c r="B61" s="673" t="s">
        <v>952</v>
      </c>
      <c r="C61" s="673"/>
      <c r="D61" s="673"/>
      <c r="E61" s="673"/>
      <c r="F61" s="541"/>
      <c r="G61" s="44"/>
      <c r="H61" s="41"/>
    </row>
    <row r="62" spans="1:8" ht="15.75">
      <c r="A62" s="657"/>
      <c r="B62" s="673" t="s">
        <v>952</v>
      </c>
      <c r="C62" s="673"/>
      <c r="D62" s="673"/>
      <c r="E62" s="673"/>
      <c r="F62" s="541"/>
      <c r="G62" s="44"/>
      <c r="H62" s="41"/>
    </row>
    <row r="63" spans="1:8" ht="15.75">
      <c r="A63" s="657"/>
      <c r="B63" s="673"/>
      <c r="C63" s="673"/>
      <c r="D63" s="673"/>
      <c r="E63" s="673"/>
      <c r="F63" s="541"/>
      <c r="G63" s="44"/>
      <c r="H63" s="41"/>
    </row>
    <row r="64" spans="1:8" ht="15.75">
      <c r="A64" s="657"/>
      <c r="B64" s="673"/>
      <c r="C64" s="673"/>
      <c r="D64" s="673"/>
      <c r="E64" s="673"/>
      <c r="F64" s="541"/>
      <c r="G64" s="44"/>
      <c r="H64" s="41"/>
    </row>
    <row r="65" spans="1:8" ht="15.75">
      <c r="A65" s="657"/>
      <c r="B65" s="673"/>
      <c r="C65" s="673"/>
      <c r="D65" s="673"/>
      <c r="E65" s="673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83" t="s">
        <v>453</v>
      </c>
      <c r="B8" s="686" t="s">
        <v>454</v>
      </c>
      <c r="C8" s="679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9" t="s">
        <v>460</v>
      </c>
      <c r="L8" s="679" t="s">
        <v>461</v>
      </c>
      <c r="M8" s="498"/>
      <c r="N8" s="499"/>
    </row>
    <row r="9" spans="1:14" s="500" customFormat="1" ht="31.5">
      <c r="A9" s="684"/>
      <c r="B9" s="687"/>
      <c r="C9" s="680"/>
      <c r="D9" s="682" t="s">
        <v>802</v>
      </c>
      <c r="E9" s="682" t="s">
        <v>456</v>
      </c>
      <c r="F9" s="502" t="s">
        <v>457</v>
      </c>
      <c r="G9" s="502"/>
      <c r="H9" s="502"/>
      <c r="I9" s="668" t="s">
        <v>458</v>
      </c>
      <c r="J9" s="668" t="s">
        <v>459</v>
      </c>
      <c r="K9" s="680"/>
      <c r="L9" s="680"/>
      <c r="M9" s="503" t="s">
        <v>801</v>
      </c>
      <c r="N9" s="499"/>
    </row>
    <row r="10" spans="1:14" s="500" customFormat="1" ht="31.5">
      <c r="A10" s="685"/>
      <c r="B10" s="688"/>
      <c r="C10" s="681"/>
      <c r="D10" s="682"/>
      <c r="E10" s="682"/>
      <c r="F10" s="501" t="s">
        <v>462</v>
      </c>
      <c r="G10" s="501" t="s">
        <v>463</v>
      </c>
      <c r="H10" s="501" t="s">
        <v>464</v>
      </c>
      <c r="I10" s="681"/>
      <c r="J10" s="681"/>
      <c r="K10" s="681"/>
      <c r="L10" s="681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49">
        <f>'1-Баланс'!H18</f>
        <v>-878</v>
      </c>
      <c r="D13" s="549">
        <f>'1-Баланс'!H20</f>
        <v>0</v>
      </c>
      <c r="E13" s="549">
        <f>'1-Баланс'!H21</f>
        <v>117591</v>
      </c>
      <c r="F13" s="549">
        <f>'1-Баланс'!H23</f>
        <v>2475</v>
      </c>
      <c r="G13" s="549">
        <f>'1-Баланс'!H24</f>
        <v>0</v>
      </c>
      <c r="H13" s="550">
        <v>226067</v>
      </c>
      <c r="I13" s="549">
        <f>'1-Баланс'!H29+'1-Баланс'!H32</f>
        <v>108777</v>
      </c>
      <c r="J13" s="549">
        <f>'1-Баланс'!H30+'1-Баланс'!H33</f>
        <v>0</v>
      </c>
      <c r="K13" s="550"/>
      <c r="L13" s="549">
        <f>SUM(C13:K13)</f>
        <v>454032</v>
      </c>
      <c r="M13" s="551">
        <f>'1-Баланс'!H40</f>
        <v>6846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9">
        <f t="shared" si="1"/>
        <v>0</v>
      </c>
      <c r="M15" s="308"/>
      <c r="N15" s="160"/>
    </row>
    <row r="16" spans="1:14" ht="15.7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9">
        <f t="shared" si="1"/>
        <v>0</v>
      </c>
      <c r="M16" s="308"/>
      <c r="N16" s="160"/>
    </row>
    <row r="17" spans="1:14" ht="31.5">
      <c r="A17" s="514" t="s">
        <v>475</v>
      </c>
      <c r="B17" s="515" t="s">
        <v>476</v>
      </c>
      <c r="C17" s="618">
        <f>C13+C14</f>
        <v>-878</v>
      </c>
      <c r="D17" s="618">
        <f aca="true" t="shared" si="2" ref="D17:M17">D13+D14</f>
        <v>0</v>
      </c>
      <c r="E17" s="618">
        <f t="shared" si="2"/>
        <v>117591</v>
      </c>
      <c r="F17" s="618">
        <f t="shared" si="2"/>
        <v>2475</v>
      </c>
      <c r="G17" s="618">
        <f t="shared" si="2"/>
        <v>0</v>
      </c>
      <c r="H17" s="618">
        <f t="shared" si="2"/>
        <v>226067</v>
      </c>
      <c r="I17" s="618">
        <f t="shared" si="2"/>
        <v>108777</v>
      </c>
      <c r="J17" s="618">
        <f t="shared" si="2"/>
        <v>0</v>
      </c>
      <c r="K17" s="618">
        <f t="shared" si="2"/>
        <v>0</v>
      </c>
      <c r="L17" s="549">
        <f t="shared" si="1"/>
        <v>454032</v>
      </c>
      <c r="M17" s="619">
        <f t="shared" si="2"/>
        <v>6846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49">
        <f>+'1-Баланс'!G32</f>
        <v>7758</v>
      </c>
      <c r="J18" s="549">
        <f>+'1-Баланс'!G33</f>
        <v>0</v>
      </c>
      <c r="K18" s="550"/>
      <c r="L18" s="549">
        <f t="shared" si="1"/>
        <v>7758</v>
      </c>
      <c r="M18" s="603">
        <v>-125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341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-2636</v>
      </c>
      <c r="K19" s="159">
        <f t="shared" si="3"/>
        <v>0</v>
      </c>
      <c r="L19" s="549">
        <f t="shared" si="1"/>
        <v>-2295</v>
      </c>
      <c r="M19" s="306">
        <f>M20+M21</f>
        <v>-3</v>
      </c>
      <c r="N19" s="160"/>
    </row>
    <row r="20" spans="1:14" ht="15.7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/>
      <c r="J20" s="307">
        <v>-2295</v>
      </c>
      <c r="K20" s="307"/>
      <c r="L20" s="549">
        <f>SUM(C20:K20)</f>
        <v>-2295</v>
      </c>
      <c r="M20" s="308">
        <v>-3</v>
      </c>
      <c r="N20" s="160"/>
    </row>
    <row r="21" spans="1:14" ht="15.75">
      <c r="A21" s="518" t="s">
        <v>483</v>
      </c>
      <c r="B21" s="519" t="s">
        <v>484</v>
      </c>
      <c r="C21" s="307"/>
      <c r="D21" s="307"/>
      <c r="E21" s="307"/>
      <c r="F21" s="307">
        <v>341</v>
      </c>
      <c r="G21" s="307"/>
      <c r="H21" s="307"/>
      <c r="I21" s="307"/>
      <c r="J21" s="307">
        <v>-341</v>
      </c>
      <c r="K21" s="307"/>
      <c r="L21" s="549">
        <f t="shared" si="1"/>
        <v>0</v>
      </c>
      <c r="M21" s="308"/>
      <c r="N21" s="160"/>
    </row>
    <row r="22" spans="1:14" ht="15.7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9">
        <f t="shared" si="1"/>
        <v>0</v>
      </c>
      <c r="M22" s="308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6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9">
        <f t="shared" si="1"/>
        <v>0</v>
      </c>
      <c r="M24" s="308"/>
      <c r="N24" s="160"/>
    </row>
    <row r="25" spans="1:14" ht="15.7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9">
        <f t="shared" si="1"/>
        <v>0</v>
      </c>
      <c r="M25" s="308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6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9">
        <f t="shared" si="1"/>
        <v>0</v>
      </c>
      <c r="M27" s="308"/>
      <c r="N27" s="160"/>
    </row>
    <row r="28" spans="1:14" ht="15.7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9">
        <f t="shared" si="1"/>
        <v>0</v>
      </c>
      <c r="M28" s="308"/>
      <c r="N28" s="160"/>
    </row>
    <row r="29" spans="1:14" ht="15.75">
      <c r="A29" s="516" t="s">
        <v>497</v>
      </c>
      <c r="B29" s="517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9">
        <f t="shared" si="1"/>
        <v>0</v>
      </c>
      <c r="M29" s="308"/>
      <c r="N29" s="160"/>
    </row>
    <row r="30" spans="1:14" ht="15.75">
      <c r="A30" s="516" t="s">
        <v>499</v>
      </c>
      <c r="B30" s="517" t="s">
        <v>500</v>
      </c>
      <c r="C30" s="307">
        <v>4203</v>
      </c>
      <c r="D30" s="307"/>
      <c r="E30" s="307">
        <v>-2882</v>
      </c>
      <c r="F30" s="307">
        <v>-389</v>
      </c>
      <c r="G30" s="307"/>
      <c r="H30" s="307">
        <v>262</v>
      </c>
      <c r="I30" s="307">
        <v>2302</v>
      </c>
      <c r="J30" s="307"/>
      <c r="K30" s="307"/>
      <c r="L30" s="549">
        <f t="shared" si="1"/>
        <v>3496</v>
      </c>
      <c r="M30" s="308">
        <v>502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3325</v>
      </c>
      <c r="D31" s="618">
        <f aca="true" t="shared" si="6" ref="D31:M31">D19+D22+D23+D26+D30+D29+D17+D18</f>
        <v>0</v>
      </c>
      <c r="E31" s="618">
        <f t="shared" si="6"/>
        <v>114709</v>
      </c>
      <c r="F31" s="618">
        <f t="shared" si="6"/>
        <v>2427</v>
      </c>
      <c r="G31" s="618">
        <f t="shared" si="6"/>
        <v>0</v>
      </c>
      <c r="H31" s="618">
        <f t="shared" si="6"/>
        <v>226329</v>
      </c>
      <c r="I31" s="618">
        <f t="shared" si="6"/>
        <v>118837</v>
      </c>
      <c r="J31" s="618">
        <f t="shared" si="6"/>
        <v>-2636</v>
      </c>
      <c r="K31" s="618">
        <f t="shared" si="6"/>
        <v>0</v>
      </c>
      <c r="L31" s="549">
        <f t="shared" si="1"/>
        <v>462991</v>
      </c>
      <c r="M31" s="619">
        <f t="shared" si="6"/>
        <v>7220</v>
      </c>
      <c r="N31" s="157"/>
    </row>
    <row r="32" spans="1:14" ht="31.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9">
        <f t="shared" si="1"/>
        <v>0</v>
      </c>
      <c r="M32" s="308"/>
      <c r="N32" s="160"/>
    </row>
    <row r="33" spans="1:14" ht="32.2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7">
        <f t="shared" si="1"/>
        <v>0</v>
      </c>
      <c r="M33" s="310"/>
      <c r="N33" s="160"/>
    </row>
    <row r="34" spans="1:14" ht="32.25" thickBot="1">
      <c r="A34" s="522" t="s">
        <v>507</v>
      </c>
      <c r="B34" s="523" t="s">
        <v>508</v>
      </c>
      <c r="C34" s="552">
        <f aca="true" t="shared" si="7" ref="C34:K34">C31+C32+C33</f>
        <v>3325</v>
      </c>
      <c r="D34" s="552">
        <f t="shared" si="7"/>
        <v>0</v>
      </c>
      <c r="E34" s="552">
        <f t="shared" si="7"/>
        <v>114709</v>
      </c>
      <c r="F34" s="552">
        <f t="shared" si="7"/>
        <v>2427</v>
      </c>
      <c r="G34" s="552">
        <f t="shared" si="7"/>
        <v>0</v>
      </c>
      <c r="H34" s="552">
        <f t="shared" si="7"/>
        <v>226329</v>
      </c>
      <c r="I34" s="552">
        <f t="shared" si="7"/>
        <v>118837</v>
      </c>
      <c r="J34" s="552">
        <f t="shared" si="7"/>
        <v>-2636</v>
      </c>
      <c r="K34" s="552">
        <f t="shared" si="7"/>
        <v>0</v>
      </c>
      <c r="L34" s="616">
        <f t="shared" si="1"/>
        <v>462991</v>
      </c>
      <c r="M34" s="553">
        <f>M31+M32+M33</f>
        <v>7220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5" t="s">
        <v>950</v>
      </c>
      <c r="B38" s="674">
        <f>pdeReportingDate</f>
        <v>42793</v>
      </c>
      <c r="C38" s="674"/>
      <c r="D38" s="674"/>
      <c r="E38" s="674"/>
      <c r="F38" s="674"/>
      <c r="G38" s="674"/>
      <c r="H38" s="674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5" t="str">
        <f>authorName</f>
        <v>Здравка Тодорова Иванова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 customHeight="1">
      <c r="A43" s="657"/>
      <c r="B43" s="673" t="s">
        <v>976</v>
      </c>
      <c r="C43" s="673"/>
      <c r="D43" s="673"/>
      <c r="E43" s="673"/>
      <c r="F43" s="541"/>
      <c r="G43" s="44"/>
      <c r="H43" s="41"/>
      <c r="M43" s="160"/>
    </row>
    <row r="44" spans="1:13" ht="15.75">
      <c r="A44" s="657"/>
      <c r="B44" s="673" t="s">
        <v>952</v>
      </c>
      <c r="C44" s="673"/>
      <c r="D44" s="673"/>
      <c r="E44" s="673"/>
      <c r="F44" s="541"/>
      <c r="G44" s="44"/>
      <c r="H44" s="41"/>
      <c r="M44" s="160"/>
    </row>
    <row r="45" spans="1:13" ht="15.75">
      <c r="A45" s="657"/>
      <c r="B45" s="673" t="s">
        <v>952</v>
      </c>
      <c r="C45" s="673"/>
      <c r="D45" s="673"/>
      <c r="E45" s="673"/>
      <c r="F45" s="541"/>
      <c r="G45" s="44"/>
      <c r="H45" s="41"/>
      <c r="M45" s="160"/>
    </row>
    <row r="46" spans="1:13" ht="15.75">
      <c r="A46" s="657"/>
      <c r="B46" s="673" t="s">
        <v>952</v>
      </c>
      <c r="C46" s="673"/>
      <c r="D46" s="673"/>
      <c r="E46" s="673"/>
      <c r="F46" s="541"/>
      <c r="G46" s="44"/>
      <c r="H46" s="41"/>
      <c r="M46" s="160"/>
    </row>
    <row r="47" spans="1:13" ht="15.75">
      <c r="A47" s="657"/>
      <c r="B47" s="673"/>
      <c r="C47" s="673"/>
      <c r="D47" s="673"/>
      <c r="E47" s="673"/>
      <c r="F47" s="541"/>
      <c r="G47" s="44"/>
      <c r="H47" s="41"/>
      <c r="M47" s="160"/>
    </row>
    <row r="48" spans="1:13" ht="15.75">
      <c r="A48" s="657"/>
      <c r="B48" s="673"/>
      <c r="C48" s="673"/>
      <c r="D48" s="673"/>
      <c r="E48" s="673"/>
      <c r="F48" s="541"/>
      <c r="G48" s="44"/>
      <c r="H48" s="41"/>
      <c r="M48" s="160"/>
    </row>
    <row r="49" spans="1:13" ht="15.75">
      <c r="A49" s="657"/>
      <c r="B49" s="673"/>
      <c r="C49" s="673"/>
      <c r="D49" s="673"/>
      <c r="E49" s="673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3" sqref="F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83304</v>
      </c>
      <c r="E11" s="319"/>
      <c r="F11" s="319">
        <v>9555</v>
      </c>
      <c r="G11" s="320">
        <f>D11+E11-F11</f>
        <v>73749</v>
      </c>
      <c r="H11" s="319"/>
      <c r="I11" s="319"/>
      <c r="J11" s="320">
        <f>G11+H11-I11</f>
        <v>73749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73749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346221</v>
      </c>
      <c r="E12" s="319">
        <v>8982</v>
      </c>
      <c r="F12" s="319">
        <v>1864</v>
      </c>
      <c r="G12" s="320">
        <f aca="true" t="shared" si="2" ref="G12:G41">D12+E12-F12</f>
        <v>353339</v>
      </c>
      <c r="H12" s="319"/>
      <c r="I12" s="319"/>
      <c r="J12" s="320">
        <f aca="true" t="shared" si="3" ref="J12:J41">G12+H12-I12</f>
        <v>353339</v>
      </c>
      <c r="K12" s="319">
        <v>18000</v>
      </c>
      <c r="L12" s="319">
        <v>7225</v>
      </c>
      <c r="M12" s="319">
        <v>120</v>
      </c>
      <c r="N12" s="320">
        <f aca="true" t="shared" si="4" ref="N12:N41">K12+L12-M12</f>
        <v>25105</v>
      </c>
      <c r="O12" s="319"/>
      <c r="P12" s="319"/>
      <c r="Q12" s="320">
        <f t="shared" si="0"/>
        <v>25105</v>
      </c>
      <c r="R12" s="331">
        <f t="shared" si="1"/>
        <v>328234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142568</v>
      </c>
      <c r="E14" s="319">
        <v>3030</v>
      </c>
      <c r="F14" s="319">
        <v>423</v>
      </c>
      <c r="G14" s="320">
        <f t="shared" si="2"/>
        <v>145175</v>
      </c>
      <c r="H14" s="319"/>
      <c r="I14" s="319"/>
      <c r="J14" s="320">
        <f t="shared" si="3"/>
        <v>145175</v>
      </c>
      <c r="K14" s="319">
        <v>75328</v>
      </c>
      <c r="L14" s="319">
        <v>6040</v>
      </c>
      <c r="M14" s="319">
        <v>340</v>
      </c>
      <c r="N14" s="320">
        <f t="shared" si="4"/>
        <v>81028</v>
      </c>
      <c r="O14" s="319"/>
      <c r="P14" s="319"/>
      <c r="Q14" s="320">
        <f t="shared" si="0"/>
        <v>81028</v>
      </c>
      <c r="R14" s="331">
        <f t="shared" si="1"/>
        <v>64147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18916</v>
      </c>
      <c r="E15" s="319">
        <v>669</v>
      </c>
      <c r="F15" s="319">
        <v>3930</v>
      </c>
      <c r="G15" s="320">
        <f t="shared" si="2"/>
        <v>15655</v>
      </c>
      <c r="H15" s="319"/>
      <c r="I15" s="319"/>
      <c r="J15" s="320">
        <f t="shared" si="3"/>
        <v>15655</v>
      </c>
      <c r="K15" s="319">
        <v>12482</v>
      </c>
      <c r="L15" s="319">
        <v>1022</v>
      </c>
      <c r="M15" s="319">
        <v>831</v>
      </c>
      <c r="N15" s="320">
        <f t="shared" si="4"/>
        <v>12673</v>
      </c>
      <c r="O15" s="319"/>
      <c r="P15" s="319"/>
      <c r="Q15" s="320">
        <f t="shared" si="0"/>
        <v>12673</v>
      </c>
      <c r="R15" s="331">
        <f t="shared" si="1"/>
        <v>2982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40620</v>
      </c>
      <c r="E16" s="319">
        <v>937</v>
      </c>
      <c r="F16" s="319">
        <v>720</v>
      </c>
      <c r="G16" s="320">
        <f t="shared" si="2"/>
        <v>40837</v>
      </c>
      <c r="H16" s="319"/>
      <c r="I16" s="319"/>
      <c r="J16" s="320">
        <f t="shared" si="3"/>
        <v>40837</v>
      </c>
      <c r="K16" s="319">
        <v>31388</v>
      </c>
      <c r="L16" s="319">
        <v>1624</v>
      </c>
      <c r="M16" s="319">
        <v>465</v>
      </c>
      <c r="N16" s="320">
        <f t="shared" si="4"/>
        <v>32547</v>
      </c>
      <c r="O16" s="319"/>
      <c r="P16" s="319"/>
      <c r="Q16" s="320">
        <f t="shared" si="0"/>
        <v>32547</v>
      </c>
      <c r="R16" s="331">
        <f t="shared" si="1"/>
        <v>8290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21864</v>
      </c>
      <c r="E17" s="319">
        <v>16075</v>
      </c>
      <c r="F17" s="319">
        <v>15991</v>
      </c>
      <c r="G17" s="320">
        <f t="shared" si="2"/>
        <v>21948</v>
      </c>
      <c r="H17" s="319"/>
      <c r="I17" s="319"/>
      <c r="J17" s="320">
        <f t="shared" si="3"/>
        <v>21948</v>
      </c>
      <c r="K17" s="319">
        <v>517</v>
      </c>
      <c r="L17" s="319"/>
      <c r="M17" s="319"/>
      <c r="N17" s="320">
        <f t="shared" si="4"/>
        <v>517</v>
      </c>
      <c r="O17" s="319"/>
      <c r="P17" s="319"/>
      <c r="Q17" s="320">
        <f t="shared" si="0"/>
        <v>517</v>
      </c>
      <c r="R17" s="331">
        <f t="shared" si="1"/>
        <v>21431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1982</v>
      </c>
      <c r="E18" s="319">
        <v>2971</v>
      </c>
      <c r="F18" s="319">
        <v>381</v>
      </c>
      <c r="G18" s="320">
        <f t="shared" si="2"/>
        <v>4572</v>
      </c>
      <c r="H18" s="319"/>
      <c r="I18" s="319"/>
      <c r="J18" s="320">
        <f t="shared" si="3"/>
        <v>4572</v>
      </c>
      <c r="K18" s="319">
        <v>176</v>
      </c>
      <c r="L18" s="319">
        <v>138</v>
      </c>
      <c r="M18" s="319"/>
      <c r="N18" s="320">
        <f t="shared" si="4"/>
        <v>314</v>
      </c>
      <c r="O18" s="319"/>
      <c r="P18" s="319"/>
      <c r="Q18" s="320">
        <f t="shared" si="0"/>
        <v>314</v>
      </c>
      <c r="R18" s="331">
        <f t="shared" si="1"/>
        <v>4258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655475</v>
      </c>
      <c r="E19" s="321">
        <f>SUM(E11:E18)</f>
        <v>32664</v>
      </c>
      <c r="F19" s="321">
        <f>SUM(F11:F18)</f>
        <v>32864</v>
      </c>
      <c r="G19" s="320">
        <f t="shared" si="2"/>
        <v>655275</v>
      </c>
      <c r="H19" s="321">
        <f>SUM(H11:H18)</f>
        <v>0</v>
      </c>
      <c r="I19" s="321">
        <f>SUM(I11:I18)</f>
        <v>0</v>
      </c>
      <c r="J19" s="320">
        <f t="shared" si="3"/>
        <v>655275</v>
      </c>
      <c r="K19" s="321">
        <f>SUM(K11:K18)</f>
        <v>137891</v>
      </c>
      <c r="L19" s="321">
        <f>SUM(L11:L18)</f>
        <v>16049</v>
      </c>
      <c r="M19" s="321">
        <f>SUM(M11:M18)</f>
        <v>1756</v>
      </c>
      <c r="N19" s="320">
        <f t="shared" si="4"/>
        <v>152184</v>
      </c>
      <c r="O19" s="321">
        <f>SUM(O11:O18)</f>
        <v>0</v>
      </c>
      <c r="P19" s="321">
        <f>SUM(P11:P18)</f>
        <v>0</v>
      </c>
      <c r="Q19" s="320">
        <f t="shared" si="0"/>
        <v>152184</v>
      </c>
      <c r="R19" s="331">
        <f t="shared" si="1"/>
        <v>503091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34466</v>
      </c>
      <c r="E20" s="319">
        <v>215</v>
      </c>
      <c r="F20" s="319">
        <v>146</v>
      </c>
      <c r="G20" s="320">
        <f t="shared" si="2"/>
        <v>34535</v>
      </c>
      <c r="H20" s="319">
        <v>106</v>
      </c>
      <c r="I20" s="319"/>
      <c r="J20" s="320">
        <f t="shared" si="3"/>
        <v>34641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34641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166</v>
      </c>
      <c r="E21" s="319">
        <v>50</v>
      </c>
      <c r="F21" s="319"/>
      <c r="G21" s="320">
        <f t="shared" si="2"/>
        <v>216</v>
      </c>
      <c r="H21" s="319"/>
      <c r="I21" s="319"/>
      <c r="J21" s="320">
        <f t="shared" si="3"/>
        <v>216</v>
      </c>
      <c r="K21" s="319">
        <v>14</v>
      </c>
      <c r="L21" s="319">
        <v>17</v>
      </c>
      <c r="M21" s="319"/>
      <c r="N21" s="320">
        <f t="shared" si="4"/>
        <v>31</v>
      </c>
      <c r="O21" s="319"/>
      <c r="P21" s="319"/>
      <c r="Q21" s="320">
        <f t="shared" si="0"/>
        <v>31</v>
      </c>
      <c r="R21" s="331">
        <f t="shared" si="1"/>
        <v>185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3281</v>
      </c>
      <c r="E24" s="319">
        <v>82</v>
      </c>
      <c r="F24" s="319">
        <v>182</v>
      </c>
      <c r="G24" s="320">
        <f t="shared" si="2"/>
        <v>3181</v>
      </c>
      <c r="H24" s="319"/>
      <c r="I24" s="319"/>
      <c r="J24" s="320">
        <f t="shared" si="3"/>
        <v>3181</v>
      </c>
      <c r="K24" s="319">
        <v>2723</v>
      </c>
      <c r="L24" s="319">
        <v>198</v>
      </c>
      <c r="M24" s="319">
        <v>182</v>
      </c>
      <c r="N24" s="320">
        <f t="shared" si="4"/>
        <v>2739</v>
      </c>
      <c r="O24" s="319"/>
      <c r="P24" s="319"/>
      <c r="Q24" s="320">
        <f t="shared" si="0"/>
        <v>2739</v>
      </c>
      <c r="R24" s="331">
        <f t="shared" si="1"/>
        <v>442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2479</v>
      </c>
      <c r="E26" s="319">
        <v>23</v>
      </c>
      <c r="F26" s="319">
        <v>109</v>
      </c>
      <c r="G26" s="320">
        <f t="shared" si="2"/>
        <v>2393</v>
      </c>
      <c r="H26" s="319"/>
      <c r="I26" s="319"/>
      <c r="J26" s="320">
        <f t="shared" si="3"/>
        <v>2393</v>
      </c>
      <c r="K26" s="319">
        <v>1250</v>
      </c>
      <c r="L26" s="319">
        <v>133</v>
      </c>
      <c r="M26" s="319">
        <v>109</v>
      </c>
      <c r="N26" s="320">
        <f t="shared" si="4"/>
        <v>1274</v>
      </c>
      <c r="O26" s="319"/>
      <c r="P26" s="319"/>
      <c r="Q26" s="320">
        <f t="shared" si="0"/>
        <v>1274</v>
      </c>
      <c r="R26" s="331">
        <f t="shared" si="1"/>
        <v>1119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5760</v>
      </c>
      <c r="E27" s="323">
        <f aca="true" t="shared" si="5" ref="E27:P27">SUM(E23:E26)</f>
        <v>105</v>
      </c>
      <c r="F27" s="323">
        <f t="shared" si="5"/>
        <v>291</v>
      </c>
      <c r="G27" s="324">
        <f t="shared" si="2"/>
        <v>5574</v>
      </c>
      <c r="H27" s="323">
        <f t="shared" si="5"/>
        <v>0</v>
      </c>
      <c r="I27" s="323">
        <f t="shared" si="5"/>
        <v>0</v>
      </c>
      <c r="J27" s="324">
        <f t="shared" si="3"/>
        <v>5574</v>
      </c>
      <c r="K27" s="323">
        <f t="shared" si="5"/>
        <v>3973</v>
      </c>
      <c r="L27" s="323">
        <f t="shared" si="5"/>
        <v>331</v>
      </c>
      <c r="M27" s="323">
        <f t="shared" si="5"/>
        <v>291</v>
      </c>
      <c r="N27" s="324">
        <f t="shared" si="4"/>
        <v>4013</v>
      </c>
      <c r="O27" s="323">
        <f t="shared" si="5"/>
        <v>0</v>
      </c>
      <c r="P27" s="323">
        <f t="shared" si="5"/>
        <v>0</v>
      </c>
      <c r="Q27" s="324">
        <f t="shared" si="0"/>
        <v>4013</v>
      </c>
      <c r="R27" s="334">
        <f t="shared" si="1"/>
        <v>1561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844</v>
      </c>
      <c r="E29" s="326">
        <f aca="true" t="shared" si="6" ref="E29:P29">SUM(E30:E33)</f>
        <v>0</v>
      </c>
      <c r="F29" s="326">
        <f t="shared" si="6"/>
        <v>61</v>
      </c>
      <c r="G29" s="327">
        <f t="shared" si="2"/>
        <v>783</v>
      </c>
      <c r="H29" s="326">
        <f t="shared" si="6"/>
        <v>0</v>
      </c>
      <c r="I29" s="326">
        <f t="shared" si="6"/>
        <v>0</v>
      </c>
      <c r="J29" s="327">
        <f t="shared" si="3"/>
        <v>783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783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815</v>
      </c>
      <c r="E32" s="319"/>
      <c r="F32" s="319">
        <v>61</v>
      </c>
      <c r="G32" s="320">
        <f t="shared" si="2"/>
        <v>754</v>
      </c>
      <c r="H32" s="319"/>
      <c r="I32" s="319"/>
      <c r="J32" s="320">
        <f t="shared" si="3"/>
        <v>754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 t="s">
        <v>9</v>
      </c>
    </row>
    <row r="33" spans="1:18" ht="15.75">
      <c r="A33" s="330"/>
      <c r="B33" s="312" t="s">
        <v>115</v>
      </c>
      <c r="C33" s="143" t="s">
        <v>566</v>
      </c>
      <c r="D33" s="319">
        <v>29</v>
      </c>
      <c r="E33" s="319"/>
      <c r="F33" s="319"/>
      <c r="G33" s="320">
        <f t="shared" si="2"/>
        <v>29</v>
      </c>
      <c r="H33" s="319"/>
      <c r="I33" s="319"/>
      <c r="J33" s="320">
        <f t="shared" si="3"/>
        <v>29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844</v>
      </c>
      <c r="E40" s="321">
        <f aca="true" t="shared" si="10" ref="E40:P40">E29+E34+E39</f>
        <v>0</v>
      </c>
      <c r="F40" s="321">
        <f t="shared" si="10"/>
        <v>61</v>
      </c>
      <c r="G40" s="320">
        <f t="shared" si="2"/>
        <v>783</v>
      </c>
      <c r="H40" s="321">
        <f t="shared" si="10"/>
        <v>0</v>
      </c>
      <c r="I40" s="321">
        <f t="shared" si="10"/>
        <v>0</v>
      </c>
      <c r="J40" s="320">
        <f t="shared" si="3"/>
        <v>783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783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16737</v>
      </c>
      <c r="E41" s="319"/>
      <c r="F41" s="319"/>
      <c r="G41" s="320">
        <f t="shared" si="2"/>
        <v>16737</v>
      </c>
      <c r="H41" s="319"/>
      <c r="I41" s="319"/>
      <c r="J41" s="320">
        <f t="shared" si="3"/>
        <v>16737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16737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713448</v>
      </c>
      <c r="E42" s="340">
        <f>E19+E20+E21+E27+E40+E41</f>
        <v>33034</v>
      </c>
      <c r="F42" s="340">
        <f aca="true" t="shared" si="11" ref="F42:R42">F19+F20+F21+F27+F40+F41</f>
        <v>33362</v>
      </c>
      <c r="G42" s="340">
        <f t="shared" si="11"/>
        <v>713120</v>
      </c>
      <c r="H42" s="340">
        <f t="shared" si="11"/>
        <v>106</v>
      </c>
      <c r="I42" s="340">
        <f t="shared" si="11"/>
        <v>0</v>
      </c>
      <c r="J42" s="340">
        <f t="shared" si="11"/>
        <v>713226</v>
      </c>
      <c r="K42" s="340">
        <f t="shared" si="11"/>
        <v>141878</v>
      </c>
      <c r="L42" s="340">
        <f t="shared" si="11"/>
        <v>16397</v>
      </c>
      <c r="M42" s="340">
        <f t="shared" si="11"/>
        <v>2047</v>
      </c>
      <c r="N42" s="340">
        <f t="shared" si="11"/>
        <v>156228</v>
      </c>
      <c r="O42" s="340">
        <f t="shared" si="11"/>
        <v>0</v>
      </c>
      <c r="P42" s="340">
        <f t="shared" si="11"/>
        <v>0</v>
      </c>
      <c r="Q42" s="340">
        <f t="shared" si="11"/>
        <v>156228</v>
      </c>
      <c r="R42" s="341">
        <f t="shared" si="11"/>
        <v>556998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5" t="s">
        <v>950</v>
      </c>
      <c r="C45" s="674">
        <f>pdeReportingDate</f>
        <v>42793</v>
      </c>
      <c r="D45" s="674"/>
      <c r="E45" s="674"/>
      <c r="F45" s="674"/>
      <c r="G45" s="674"/>
      <c r="H45" s="674"/>
      <c r="I45" s="674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5" t="str">
        <f>authorName</f>
        <v>Здравка Тодорова Иванова</v>
      </c>
      <c r="D47" s="675"/>
      <c r="E47" s="675"/>
      <c r="F47" s="675"/>
      <c r="G47" s="675"/>
      <c r="H47" s="675"/>
      <c r="I47" s="675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6"/>
      <c r="D49" s="676"/>
      <c r="E49" s="676"/>
      <c r="F49" s="676"/>
      <c r="G49" s="676"/>
      <c r="H49" s="676"/>
      <c r="I49" s="676"/>
    </row>
    <row r="50" spans="2:9" ht="15.75" customHeight="1">
      <c r="B50" s="657"/>
      <c r="C50" s="673" t="s">
        <v>976</v>
      </c>
      <c r="D50" s="673"/>
      <c r="E50" s="673"/>
      <c r="F50" s="673"/>
      <c r="G50" s="541"/>
      <c r="H50" s="44"/>
      <c r="I50" s="41"/>
    </row>
    <row r="51" spans="2:9" ht="15.75">
      <c r="B51" s="657"/>
      <c r="C51" s="673" t="s">
        <v>952</v>
      </c>
      <c r="D51" s="673"/>
      <c r="E51" s="673"/>
      <c r="F51" s="673"/>
      <c r="G51" s="541"/>
      <c r="H51" s="44"/>
      <c r="I51" s="41"/>
    </row>
    <row r="52" spans="2:9" ht="15.75">
      <c r="B52" s="657"/>
      <c r="C52" s="673" t="s">
        <v>952</v>
      </c>
      <c r="D52" s="673"/>
      <c r="E52" s="673"/>
      <c r="F52" s="673"/>
      <c r="G52" s="541"/>
      <c r="H52" s="44"/>
      <c r="I52" s="41"/>
    </row>
    <row r="53" spans="2:9" ht="15.75">
      <c r="B53" s="657"/>
      <c r="C53" s="673" t="s">
        <v>952</v>
      </c>
      <c r="D53" s="673"/>
      <c r="E53" s="673"/>
      <c r="F53" s="673"/>
      <c r="G53" s="541"/>
      <c r="H53" s="44"/>
      <c r="I53" s="41"/>
    </row>
    <row r="54" spans="2:9" ht="15.75">
      <c r="B54" s="657"/>
      <c r="C54" s="673"/>
      <c r="D54" s="673"/>
      <c r="E54" s="673"/>
      <c r="F54" s="673"/>
      <c r="G54" s="541"/>
      <c r="H54" s="44"/>
      <c r="I54" s="41"/>
    </row>
    <row r="55" spans="2:9" ht="15.75">
      <c r="B55" s="657"/>
      <c r="C55" s="673"/>
      <c r="D55" s="673"/>
      <c r="E55" s="673"/>
      <c r="F55" s="673"/>
      <c r="G55" s="541"/>
      <c r="H55" s="44"/>
      <c r="I55" s="41"/>
    </row>
    <row r="56" spans="2:9" ht="15.75">
      <c r="B56" s="657"/>
      <c r="C56" s="673"/>
      <c r="D56" s="673"/>
      <c r="E56" s="673"/>
      <c r="F56" s="673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323</v>
      </c>
      <c r="D18" s="353">
        <f>+D19+D20</f>
        <v>0</v>
      </c>
      <c r="E18" s="360">
        <f t="shared" si="0"/>
        <v>323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323</v>
      </c>
      <c r="D20" s="359"/>
      <c r="E20" s="360">
        <f t="shared" si="0"/>
        <v>323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323</v>
      </c>
      <c r="D21" s="431">
        <f>D13+D17+D18</f>
        <v>0</v>
      </c>
      <c r="E21" s="432">
        <f>E13+E17+E18</f>
        <v>323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960</v>
      </c>
      <c r="D26" s="353">
        <f>SUM(D27:D29)</f>
        <v>960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960</v>
      </c>
      <c r="D29" s="359">
        <v>960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1832</v>
      </c>
      <c r="D30" s="359">
        <v>1832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529</v>
      </c>
      <c r="D31" s="359">
        <v>529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425</v>
      </c>
      <c r="D33" s="359">
        <v>425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755</v>
      </c>
      <c r="D35" s="353">
        <f>SUM(D36:D39)</f>
        <v>755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755</v>
      </c>
      <c r="D37" s="359">
        <v>755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1226</v>
      </c>
      <c r="D40" s="353">
        <f>SUM(D41:D44)</f>
        <v>1226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1226</v>
      </c>
      <c r="D44" s="359">
        <v>1226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5727</v>
      </c>
      <c r="D45" s="429">
        <f>D26+D30+D31+D33+D32+D34+D35+D40</f>
        <v>5727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6050</v>
      </c>
      <c r="D46" s="435">
        <f>D45+D23+D21+D11</f>
        <v>5727</v>
      </c>
      <c r="E46" s="436">
        <f>E45+E23+E21+E11</f>
        <v>323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59928</v>
      </c>
      <c r="D58" s="129">
        <f>D59+D61</f>
        <v>0</v>
      </c>
      <c r="E58" s="127">
        <f t="shared" si="1"/>
        <v>59928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59928</v>
      </c>
      <c r="D59" s="188"/>
      <c r="E59" s="127">
        <f t="shared" si="1"/>
        <v>59928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2041</v>
      </c>
      <c r="D66" s="188"/>
      <c r="E66" s="127">
        <f t="shared" si="1"/>
        <v>2041</v>
      </c>
      <c r="F66" s="187"/>
    </row>
    <row r="67" spans="1:6" ht="15.75">
      <c r="A67" s="361" t="s">
        <v>684</v>
      </c>
      <c r="B67" s="126" t="s">
        <v>685</v>
      </c>
      <c r="C67" s="188">
        <v>1069</v>
      </c>
      <c r="D67" s="188"/>
      <c r="E67" s="127">
        <f t="shared" si="1"/>
        <v>1069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61969</v>
      </c>
      <c r="D68" s="426">
        <f>D54+D58+D63+D64+D65+D66</f>
        <v>0</v>
      </c>
      <c r="E68" s="427">
        <f t="shared" si="1"/>
        <v>61969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20284</v>
      </c>
      <c r="D70" s="188"/>
      <c r="E70" s="127">
        <f t="shared" si="1"/>
        <v>20284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994</v>
      </c>
      <c r="D73" s="128">
        <f>SUM(D74:D76)</f>
        <v>994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994</v>
      </c>
      <c r="D76" s="188">
        <v>994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17593</v>
      </c>
      <c r="D77" s="129">
        <f>D78+D80</f>
        <v>17593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17593</v>
      </c>
      <c r="D78" s="188">
        <v>17593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742</v>
      </c>
      <c r="D82" s="129">
        <f>SUM(D83:D86)</f>
        <v>742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742</v>
      </c>
      <c r="D86" s="188">
        <v>742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13631</v>
      </c>
      <c r="D87" s="125">
        <f>SUM(D88:D92)+D96</f>
        <v>13631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4274</v>
      </c>
      <c r="D89" s="188">
        <v>4274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7556</v>
      </c>
      <c r="D90" s="188">
        <v>7556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1061</v>
      </c>
      <c r="D91" s="188">
        <v>1061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438</v>
      </c>
      <c r="D92" s="129">
        <f>SUM(D93:D95)</f>
        <v>438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438</v>
      </c>
      <c r="D95" s="188">
        <v>438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302</v>
      </c>
      <c r="D96" s="188">
        <v>302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2898</v>
      </c>
      <c r="D97" s="188">
        <v>2898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35858</v>
      </c>
      <c r="D98" s="424">
        <f>D87+D82+D77+D73+D97</f>
        <v>35858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118111</v>
      </c>
      <c r="D99" s="418">
        <f>D98+D70+D68</f>
        <v>35858</v>
      </c>
      <c r="E99" s="418">
        <f>E98+E70+E68</f>
        <v>82253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4">
        <f>pdeReportingDate</f>
        <v>42793</v>
      </c>
      <c r="C111" s="674"/>
      <c r="D111" s="674"/>
      <c r="E111" s="674"/>
      <c r="F111" s="674"/>
      <c r="G111" s="51"/>
      <c r="H111" s="51"/>
    </row>
    <row r="112" spans="1:8" ht="15.75">
      <c r="A112" s="655"/>
      <c r="B112" s="674"/>
      <c r="C112" s="674"/>
      <c r="D112" s="674"/>
      <c r="E112" s="674"/>
      <c r="F112" s="674"/>
      <c r="G112" s="51"/>
      <c r="H112" s="51"/>
    </row>
    <row r="113" spans="1:8" ht="15.75">
      <c r="A113" s="656" t="s">
        <v>8</v>
      </c>
      <c r="B113" s="675" t="str">
        <f>authorName</f>
        <v>Здравка Тодорова Иванова</v>
      </c>
      <c r="C113" s="675"/>
      <c r="D113" s="675"/>
      <c r="E113" s="675"/>
      <c r="F113" s="675"/>
      <c r="G113" s="75"/>
      <c r="H113" s="75"/>
    </row>
    <row r="114" spans="1:8" ht="15.75">
      <c r="A114" s="656"/>
      <c r="B114" s="675"/>
      <c r="C114" s="675"/>
      <c r="D114" s="675"/>
      <c r="E114" s="675"/>
      <c r="F114" s="675"/>
      <c r="G114" s="75"/>
      <c r="H114" s="75"/>
    </row>
    <row r="115" spans="1:8" ht="15.75">
      <c r="A115" s="65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7"/>
      <c r="B116" s="673" t="s">
        <v>952</v>
      </c>
      <c r="C116" s="673"/>
      <c r="D116" s="673"/>
      <c r="E116" s="673"/>
      <c r="F116" s="673"/>
      <c r="G116" s="657"/>
      <c r="H116" s="657"/>
    </row>
    <row r="117" spans="1:8" ht="15.75" customHeight="1">
      <c r="A117" s="657"/>
      <c r="B117" s="673" t="s">
        <v>952</v>
      </c>
      <c r="C117" s="673"/>
      <c r="D117" s="673"/>
      <c r="E117" s="673"/>
      <c r="F117" s="673"/>
      <c r="G117" s="657"/>
      <c r="H117" s="657"/>
    </row>
    <row r="118" spans="1:8" ht="15.75" customHeight="1">
      <c r="A118" s="657"/>
      <c r="B118" s="673" t="s">
        <v>952</v>
      </c>
      <c r="C118" s="673"/>
      <c r="D118" s="673"/>
      <c r="E118" s="673"/>
      <c r="F118" s="673"/>
      <c r="G118" s="657"/>
      <c r="H118" s="657"/>
    </row>
    <row r="119" spans="1:8" ht="15.75" customHeight="1">
      <c r="A119" s="657"/>
      <c r="B119" s="673" t="s">
        <v>952</v>
      </c>
      <c r="C119" s="673"/>
      <c r="D119" s="673"/>
      <c r="E119" s="673"/>
      <c r="F119" s="673"/>
      <c r="G119" s="657"/>
      <c r="H119" s="657"/>
    </row>
    <row r="120" spans="1:8" ht="15.75">
      <c r="A120" s="657"/>
      <c r="B120" s="673"/>
      <c r="C120" s="673"/>
      <c r="D120" s="673"/>
      <c r="E120" s="673"/>
      <c r="F120" s="673"/>
      <c r="G120" s="657"/>
      <c r="H120" s="657"/>
    </row>
    <row r="121" spans="1:8" ht="15.75">
      <c r="A121" s="657"/>
      <c r="B121" s="673"/>
      <c r="C121" s="673"/>
      <c r="D121" s="673"/>
      <c r="E121" s="673"/>
      <c r="F121" s="673"/>
      <c r="G121" s="657"/>
      <c r="H121" s="657"/>
    </row>
    <row r="122" spans="1:8" ht="15.75">
      <c r="A122" s="657"/>
      <c r="B122" s="673"/>
      <c r="C122" s="673"/>
      <c r="D122" s="673"/>
      <c r="E122" s="673"/>
      <c r="F122" s="673"/>
      <c r="G122" s="657"/>
      <c r="H122" s="65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33" sqref="I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270979</v>
      </c>
      <c r="D13" s="440"/>
      <c r="E13" s="440"/>
      <c r="F13" s="440">
        <v>783</v>
      </c>
      <c r="G13" s="440"/>
      <c r="H13" s="440"/>
      <c r="I13" s="441">
        <f>F13+G13-H13</f>
        <v>783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>
        <v>185</v>
      </c>
      <c r="G16" s="440"/>
      <c r="H16" s="440"/>
      <c r="I16" s="441">
        <f t="shared" si="0"/>
        <v>185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270979</v>
      </c>
      <c r="D18" s="447">
        <f t="shared" si="1"/>
        <v>0</v>
      </c>
      <c r="E18" s="447">
        <f t="shared" si="1"/>
        <v>0</v>
      </c>
      <c r="F18" s="447">
        <f t="shared" si="1"/>
        <v>968</v>
      </c>
      <c r="G18" s="447">
        <f t="shared" si="1"/>
        <v>0</v>
      </c>
      <c r="H18" s="447">
        <f t="shared" si="1"/>
        <v>0</v>
      </c>
      <c r="I18" s="448">
        <f t="shared" si="0"/>
        <v>968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24610</v>
      </c>
      <c r="D21" s="440"/>
      <c r="E21" s="440"/>
      <c r="F21" s="440">
        <v>948</v>
      </c>
      <c r="G21" s="440"/>
      <c r="H21" s="440"/>
      <c r="I21" s="441">
        <f t="shared" si="0"/>
        <v>948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24610</v>
      </c>
      <c r="D27" s="447">
        <f t="shared" si="2"/>
        <v>0</v>
      </c>
      <c r="E27" s="447">
        <f t="shared" si="2"/>
        <v>0</v>
      </c>
      <c r="F27" s="447">
        <f t="shared" si="2"/>
        <v>948</v>
      </c>
      <c r="G27" s="447">
        <f t="shared" si="2"/>
        <v>0</v>
      </c>
      <c r="H27" s="447">
        <f t="shared" si="2"/>
        <v>0</v>
      </c>
      <c r="I27" s="448">
        <f t="shared" si="0"/>
        <v>948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5" t="s">
        <v>950</v>
      </c>
      <c r="B31" s="674">
        <f>pdeReportingDate</f>
        <v>42793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6" t="s">
        <v>8</v>
      </c>
      <c r="B33" s="675" t="str">
        <f>authorName</f>
        <v>Здравка Тодорова Иванова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6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5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7"/>
      <c r="B36" s="673" t="s">
        <v>976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АЛБЕНА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01.01.2016 г. до 31.12.2016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6" t="s">
        <v>913</v>
      </c>
      <c r="D5" s="637" t="s">
        <v>915</v>
      </c>
      <c r="E5" s="636" t="s">
        <v>914</v>
      </c>
      <c r="F5" s="636" t="s">
        <v>912</v>
      </c>
      <c r="G5" s="635" t="s">
        <v>910</v>
      </c>
    </row>
    <row r="6" spans="1:7" ht="18.75" customHeight="1">
      <c r="A6" s="640" t="s">
        <v>957</v>
      </c>
      <c r="B6" s="632" t="s">
        <v>920</v>
      </c>
      <c r="C6" s="638">
        <f>'1-Баланс'!C95</f>
        <v>589263</v>
      </c>
      <c r="D6" s="639">
        <f aca="true" t="shared" si="0" ref="D6:D15">C6-E6</f>
        <v>0</v>
      </c>
      <c r="E6" s="638">
        <f>'1-Баланс'!G95</f>
        <v>589263</v>
      </c>
      <c r="F6" s="633" t="s">
        <v>921</v>
      </c>
      <c r="G6" s="640" t="s">
        <v>957</v>
      </c>
    </row>
    <row r="7" spans="1:7" ht="18.75" customHeight="1">
      <c r="A7" s="640" t="s">
        <v>957</v>
      </c>
      <c r="B7" s="632" t="s">
        <v>919</v>
      </c>
      <c r="C7" s="638">
        <f>'1-Баланс'!G37</f>
        <v>462991</v>
      </c>
      <c r="D7" s="639">
        <f t="shared" si="0"/>
        <v>459666</v>
      </c>
      <c r="E7" s="638">
        <f>'1-Баланс'!G18</f>
        <v>3325</v>
      </c>
      <c r="F7" s="633" t="s">
        <v>455</v>
      </c>
      <c r="G7" s="640" t="s">
        <v>957</v>
      </c>
    </row>
    <row r="8" spans="1:7" ht="18.75" customHeight="1">
      <c r="A8" s="640" t="s">
        <v>957</v>
      </c>
      <c r="B8" s="632" t="s">
        <v>917</v>
      </c>
      <c r="C8" s="638">
        <f>ABS('1-Баланс'!G32)-ABS('1-Баланс'!G33)</f>
        <v>7758</v>
      </c>
      <c r="D8" s="639">
        <f t="shared" si="0"/>
        <v>0</v>
      </c>
      <c r="E8" s="638">
        <f>ABS('2-Отчет за доходите'!C44)-ABS('2-Отчет за доходите'!G44)</f>
        <v>7758</v>
      </c>
      <c r="F8" s="633" t="s">
        <v>918</v>
      </c>
      <c r="G8" s="641" t="s">
        <v>959</v>
      </c>
    </row>
    <row r="9" spans="1:7" ht="18.75" customHeight="1">
      <c r="A9" s="640" t="s">
        <v>957</v>
      </c>
      <c r="B9" s="632" t="s">
        <v>923</v>
      </c>
      <c r="C9" s="638">
        <f>'1-Баланс'!D92</f>
        <v>7022</v>
      </c>
      <c r="D9" s="639">
        <f t="shared" si="0"/>
        <v>171</v>
      </c>
      <c r="E9" s="638">
        <f>'3-Отчет за паричния поток'!C45</f>
        <v>6851</v>
      </c>
      <c r="F9" s="633" t="s">
        <v>922</v>
      </c>
      <c r="G9" s="641" t="s">
        <v>958</v>
      </c>
    </row>
    <row r="10" spans="1:7" ht="18.75" customHeight="1">
      <c r="A10" s="640" t="s">
        <v>957</v>
      </c>
      <c r="B10" s="632" t="s">
        <v>924</v>
      </c>
      <c r="C10" s="638">
        <f>'1-Баланс'!C92</f>
        <v>14616</v>
      </c>
      <c r="D10" s="639">
        <f t="shared" si="0"/>
        <v>306</v>
      </c>
      <c r="E10" s="638">
        <f>'3-Отчет за паричния поток'!C46</f>
        <v>14310</v>
      </c>
      <c r="F10" s="633" t="s">
        <v>925</v>
      </c>
      <c r="G10" s="641" t="s">
        <v>958</v>
      </c>
    </row>
    <row r="11" spans="1:7" ht="18.75" customHeight="1">
      <c r="A11" s="640" t="s">
        <v>957</v>
      </c>
      <c r="B11" s="632" t="s">
        <v>919</v>
      </c>
      <c r="C11" s="638">
        <f>'1-Баланс'!G37</f>
        <v>462991</v>
      </c>
      <c r="D11" s="639">
        <f t="shared" si="0"/>
        <v>0</v>
      </c>
      <c r="E11" s="638">
        <f>'4-Отчет за собствения капитал'!L34</f>
        <v>462991</v>
      </c>
      <c r="F11" s="633" t="s">
        <v>926</v>
      </c>
      <c r="G11" s="641" t="s">
        <v>960</v>
      </c>
    </row>
    <row r="12" spans="1:7" ht="18.75" customHeight="1">
      <c r="A12" s="640" t="s">
        <v>957</v>
      </c>
      <c r="B12" s="632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931</v>
      </c>
      <c r="G12" s="641" t="s">
        <v>961</v>
      </c>
    </row>
    <row r="13" spans="1:7" ht="18.75" customHeight="1">
      <c r="A13" s="640" t="s">
        <v>957</v>
      </c>
      <c r="B13" s="632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932</v>
      </c>
      <c r="G13" s="641" t="s">
        <v>961</v>
      </c>
    </row>
    <row r="14" spans="1:7" ht="18.75" customHeight="1">
      <c r="A14" s="640" t="s">
        <v>957</v>
      </c>
      <c r="B14" s="632" t="s">
        <v>929</v>
      </c>
      <c r="C14" s="638">
        <f>'1-Баланс'!C38</f>
        <v>754</v>
      </c>
      <c r="D14" s="639" t="e">
        <f t="shared" si="0"/>
        <v>#REF!</v>
      </c>
      <c r="E14" s="638" t="e">
        <f>#REF!+#REF!</f>
        <v>#REF!</v>
      </c>
      <c r="F14" s="633" t="s">
        <v>933</v>
      </c>
      <c r="G14" s="641" t="s">
        <v>961</v>
      </c>
    </row>
    <row r="15" spans="1:7" ht="18.75" customHeight="1">
      <c r="A15" s="640" t="s">
        <v>957</v>
      </c>
      <c r="B15" s="632" t="s">
        <v>930</v>
      </c>
      <c r="C15" s="638">
        <f>'1-Баланс'!C39</f>
        <v>29</v>
      </c>
      <c r="D15" s="639" t="e">
        <f t="shared" si="0"/>
        <v>#REF!</v>
      </c>
      <c r="E15" s="638" t="e">
        <f>#REF!+#REF!</f>
        <v>#REF!</v>
      </c>
      <c r="F15" s="633" t="s">
        <v>934</v>
      </c>
      <c r="G15" s="641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2016-11-29T10:24:52Z</cp:lastPrinted>
  <dcterms:created xsi:type="dcterms:W3CDTF">2006-09-16T00:00:00Z</dcterms:created>
  <dcterms:modified xsi:type="dcterms:W3CDTF">2017-02-28T10:10:45Z</dcterms:modified>
  <cp:category/>
  <cp:version/>
  <cp:contentType/>
  <cp:contentStatus/>
</cp:coreProperties>
</file>