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<sst xmlns="http://schemas.openxmlformats.org/spreadsheetml/2006/main" count="1061" uniqueCount="873">
  <si>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</si>
  <si>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</si>
  <si>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</si>
  <si>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</si>
  <si>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</si>
  <si>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</si>
  <si>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</si>
  <si>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</si>
  <si>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</si>
  <si>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</si>
  <si>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</si>
  <si>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</si>
  <si>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</si>
  <si>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</si>
  <si>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</si>
  <si>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</si>
  <si>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</si>
  <si>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</si>
  <si>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</si>
  <si>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</si>
  <si>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</si>
  <si>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</si>
  <si>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</si>
  <si>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</si>
  <si>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</si>
  <si>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</si>
  <si>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</si>
  <si>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</si>
  <si>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</si>
  <si>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</si>
  <si>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</si>
  <si>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</si>
  <si>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</si>
  <si>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</si>
  <si>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</si>
  <si>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</si>
  <si>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</si>
  <si>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</si>
  <si>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</si>
  <si>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</si>
  <si>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</si>
  <si>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</si>
  <si>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</si>
  <si>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</si>
  <si>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</si>
  <si>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</si>
  <si>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</si>
  <si>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</si>
  <si>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</si>
  <si>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</si>
  <si>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</si>
  <si>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</si>
  <si>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</si>
  <si>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</si>
  <si>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</si>
  <si>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</si>
  <si>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</si>
  <si>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</si>
  <si>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</si>
  <si>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</si>
  <si>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</si>
  <si>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</si>
  <si>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</si>
  <si>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</si>
  <si>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</si>
  <si>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</si>
  <si>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</si>
  <si>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</si>
  <si>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</si>
  <si>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</si>
  <si>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</si>
  <si>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</si>
  <si>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</si>
  <si>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</si>
  <si>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</si>
  <si>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</si>
  <si>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</si>
  <si>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</si>
  <si>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</si>
  <si>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</si>
  <si>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</si>
  <si>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</si>
  <si>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</si>
  <si>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</si>
  <si>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</si>
  <si>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</si>
  <si>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</si>
  <si>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</si>
  <si>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</si>
  <si>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</si>
  <si>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</si>
  <si>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</si>
  <si>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</si>
  <si>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</si>
  <si>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</si>
  <si>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</si>
  <si>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</si>
  <si>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</si>
  <si>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</si>
  <si>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</si>
  <si>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</si>
  <si>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</si>
  <si>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</si>
  <si>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</si>
  <si>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</si>
  <si>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</si>
  <si>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</si>
  <si>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</si>
  <si>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</si>
  <si>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</si>
  <si>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</si>
  <si>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</si>
  <si>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</si>
  <si>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</si>
  <si>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</si>
  <si>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</si>
  <si>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</si>
  <si>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</si>
  <si>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</si>
  <si>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</si>
  <si>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</si>
  <si>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</si>
  <si>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</si>
  <si>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</si>
  <si>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</si>
  <si>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</si>
  <si>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</si>
  <si>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</si>
  <si>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</si>
  <si>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</si>
  <si>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</si>
  <si>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</si>
  <si>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</si>
  <si>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</si>
  <si>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</si>
  <si>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</si>
  <si>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</si>
  <si>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</si>
  <si>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</si>
  <si>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</si>
  <si>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</si>
  <si>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</si>
  <si>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</si>
  <si>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</si>
  <si>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</si>
  <si>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</si>
  <si>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</si>
  <si>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</si>
  <si>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</si>
  <si>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</si>
  <si>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</si>
  <si>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</si>
  <si>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</si>
  <si>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</si>
  <si>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</si>
  <si>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</si>
  <si>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</si>
  <si>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</si>
  <si>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</si>
  <si>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</si>
  <si>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</si>
  <si>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</si>
  <si>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</si>
  <si>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</si>
  <si>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</si>
  <si>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</si>
  <si>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</si>
  <si>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</si>
  <si>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</si>
  <si>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</si>
  <si>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</si>
  <si>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</si>
  <si>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</si>
  <si>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</si>
  <si>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</si>
  <si>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</si>
  <si>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</si>
  <si>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</si>
  <si>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</si>
  <si>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</si>
  <si>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</si>
  <si>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</si>
  <si>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</si>
  <si>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</si>
  <si>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</si>
  <si>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</si>
  <si>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</si>
  <si>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</si>
  <si>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</si>
  <si>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</si>
  <si>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</si>
  <si>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</si>
  <si>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</si>
  <si>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</si>
  <si>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</si>
  <si>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</si>
  <si>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</si>
  <si>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</si>
  <si>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</si>
  <si>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</si>
  <si>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</si>
  <si>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</si>
  <si>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</si>
  <si>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</si>
  <si>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</si>
  <si>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</si>
  <si>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</si>
  <si>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</si>
  <si>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</si>
  <si>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</si>
  <si>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</si>
  <si>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</si>
  <si>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</si>
  <si>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</si>
  <si>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</si>
  <si>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</si>
  <si>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</si>
  <si>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</si>
  <si>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</si>
  <si>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</si>
  <si>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</si>
  <si>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</si>
  <si>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</si>
  <si>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</si>
  <si>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</si>
  <si>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</si>
  <si>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</si>
  <si>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</si>
  <si>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</si>
  <si>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</si>
  <si>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</si>
  <si>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</si>
  <si>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</si>
  <si>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</si>
  <si>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</si>
  <si>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</si>
  <si>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</si>
  <si>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</si>
  <si>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</si>
  <si>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</si>
  <si>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</si>
  <si>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</si>
  <si>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</si>
  <si>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</si>
  <si>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</si>
  <si>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</si>
  <si>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</si>
  <si>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</si>
  <si>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</si>
  <si>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</si>
  <si>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</si>
  <si>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</si>
  <si>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</si>
  <si>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</si>
  <si>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</si>
  <si>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</si>
  <si>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</si>
  <si>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</si>
  <si>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</si>
  <si>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</si>
  <si>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</si>
  <si>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</si>
  <si>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</si>
  <si>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</si>
  <si>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</si>
  <si>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</si>
  <si>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</si>
  <si>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</si>
  <si>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</si>
  <si>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</si>
  <si>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</si>
  <si>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</si>
  <si>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</si>
  <si>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</si>
  <si>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</si>
  <si>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</si>
  <si>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</si>
  <si>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</si>
  <si>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</si>
  <si>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</si>
  <si>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</si>
  <si>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</si>
  <si>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</si>
  <si>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</si>
  <si>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</si>
  <si>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</si>
  <si>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</si>
  <si>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</si>
  <si>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</si>
  <si>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</si>
  <si>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</si>
  <si>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</si>
  <si>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</si>
  <si>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</si>
  <si>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</si>
  <si>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</si>
  <si>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</si>
  <si>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</si>
  <si>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</si>
  <si>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</si>
  <si>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</si>
  <si>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</si>
  <si>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</si>
  <si>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</si>
  <si>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</si>
  <si>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</si>
  <si>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</si>
  <si>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</si>
  <si>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</si>
  <si>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</si>
  <si>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</si>
  <si>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</si>
  <si>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</si>
  <si>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</si>
  <si>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</si>
  <si>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</si>
  <si>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</si>
  <si>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</si>
  <si>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</si>
  <si>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</si>
  <si>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</si>
  <si>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</si>
  <si>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</si>
  <si>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</si>
  <si>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</si>
  <si>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</si>
  <si>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</si>
  <si>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</si>
  <si>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</si>
  <si>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</si>
  <si>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</si>
  <si>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</si>
  <si>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</si>
  <si>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</si>
  <si>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</si>
  <si>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</si>
  <si>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</si>
  <si>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</si>
  <si>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</si>
  <si>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</si>
  <si>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</si>
  <si>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</si>
  <si>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</si>
  <si>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</si>
  <si>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</si>
  <si>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</si>
  <si>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</si>
  <si>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</si>
  <si>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</si>
  <si>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</si>
  <si>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</si>
  <si>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</si>
  <si>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</si>
  <si>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</si>
  <si>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</si>
  <si>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</si>
  <si>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</si>
  <si>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</si>
  <si>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</si>
  <si>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</si>
  <si>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</si>
  <si>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</si>
  <si>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</si>
  <si>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</si>
  <si>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</si>
  <si>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</si>
  <si>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</si>
  <si>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</si>
  <si>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</si>
  <si>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</si>
  <si>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</si>
  <si>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</si>
  <si>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</si>
  <si>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</si>
  <si>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</si>
  <si>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</si>
  <si>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</si>
  <si>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</si>
  <si>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</si>
  <si>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</si>
  <si>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</si>
  <si>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</si>
  <si>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</si>
  <si>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</si>
  <si>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</si>
  <si>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</si>
  <si>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</si>
  <si>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</si>
  <si>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</si>
  <si>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</si>
  <si>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</si>
  <si>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</si>
  <si>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</si>
  <si>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</si>
  <si>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</si>
  <si>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</si>
  <si>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</si>
  <si>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</si>
  <si>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</si>
  <si>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</si>
  <si>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</si>
  <si>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</si>
  <si>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</si>
  <si>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</si>
  <si>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</si>
  <si>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</si>
  <si>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</si>
  <si>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</si>
  <si>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</si>
  <si>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</si>
  <si>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</si>
  <si>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</si>
  <si>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</si>
  <si>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</si>
  <si>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</si>
  <si>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</si>
  <si>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</si>
  <si>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</si>
  <si>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</si>
  <si>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</si>
  <si>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</si>
  <si>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</si>
  <si>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</si>
  <si>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</si>
  <si>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</si>
  <si>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</si>
  <si>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</si>
  <si>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</si>
  <si>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</si>
  <si>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</si>
  <si>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</si>
  <si>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</si>
  <si>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</si>
  <si>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</si>
  <si>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</si>
  <si>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</si>
  <si>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</si>
  <si>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</si>
  <si>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</si>
  <si>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</si>
  <si>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</si>
  <si>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</si>
  <si>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</si>
  <si>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</si>
  <si>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</si>
  <si>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</si>
  <si>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</si>
  <si>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</si>
  <si>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</si>
  <si>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</si>
  <si>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</si>
  <si>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</si>
  <si>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</si>
  <si>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</si>
  <si>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</si>
  <si>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</si>
  <si>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</si>
  <si>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</si>
  <si>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</si>
  <si>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</si>
  <si>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</si>
  <si>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</si>
  <si>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</si>
  <si>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</si>
  <si>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</si>
  <si>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</si>
  <si>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</si>
  <si>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</si>
  <si>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</si>
  <si>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</si>
  <si>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</si>
  <si>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</si>
  <si>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</si>
  <si>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</si>
  <si>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</si>
  <si>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</si>
  <si>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</si>
  <si>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</si>
  <si>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</si>
  <si>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</si>
  <si>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</si>
  <si>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</si>
  <si>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</si>
  <si>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</si>
  <si>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</si>
  <si>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</si>
  <si>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</si>
  <si>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</si>
  <si>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</si>
  <si>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</si>
  <si>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</si>
  <si>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</si>
  <si>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</si>
  <si>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</si>
  <si>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</si>
  <si>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</si>
  <si>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</si>
  <si>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</si>
  <si>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</si>
  <si>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</si>
  <si>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</si>
  <si>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</si>
  <si>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</si>
  <si>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</si>
  <si>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</si>
  <si>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</si>
  <si>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</si>
  <si>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</si>
  <si>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</si>
  <si>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</si>
  <si>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</si>
  <si>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</si>
  <si>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</si>
  <si>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</si>
  <si>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</si>
  <si>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</si>
  <si>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</si>
  <si>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</si>
  <si>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</si>
  <si>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</si>
  <si>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</si>
  <si>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</si>
  <si>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</si>
  <si>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</si>
  <si>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</si>
  <si>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</si>
  <si>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</si>
  <si>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</si>
  <si>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</si>
  <si>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</si>
  <si>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</si>
  <si>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</si>
  <si>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</si>
  <si>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</si>
  <si>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</si>
  <si>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</si>
  <si>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</si>
  <si>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</si>
  <si>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</si>
  <si>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</si>
  <si>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</si>
  <si>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</si>
  <si>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</si>
  <si>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</si>
  <si>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</si>
  <si>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</si>
  <si>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</si>
  <si>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</si>
  <si>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</si>
  <si>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</si>
  <si>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</si>
  <si>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</si>
  <si>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</si>
  <si>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</si>
  <si>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</si>
  <si>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</si>
  <si>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</si>
  <si>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</si>
  <si>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</si>
  <si>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</si>
  <si>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</si>
  <si>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</si>
  <si>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</si>
  <si>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</si>
  <si>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</si>
  <si>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</si>
  <si>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</si>
  <si>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</si>
  <si>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</si>
  <si>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</si>
  <si>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</si>
  <si>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</si>
  <si>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</si>
  <si>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</si>
  <si>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</si>
  <si>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</si>
  <si>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</si>
  <si>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</si>
  <si>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</si>
  <si>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</si>
  <si>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</si>
  <si>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</si>
  <si>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</si>
  <si>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</si>
  <si>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</si>
  <si>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</si>
  <si>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</si>
  <si>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</si>
  <si>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</si>
  <si>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</si>
  <si>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</si>
  <si>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</si>
  <si>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</si>
  <si>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</si>
  <si>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</si>
  <si>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</si>
  <si>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</si>
  <si>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</si>
  <si>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</si>
  <si>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</si>
  <si>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</si>
  <si>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</si>
  <si>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</si>
  <si>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</si>
  <si>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</si>
  <si>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</si>
  <si>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</si>
  <si>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</si>
  <si>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</si>
  <si>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</si>
  <si>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</si>
  <si>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</si>
  <si>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</si>
  <si>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</si>
  <si>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</si>
  <si>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</si>
  <si>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</si>
  <si>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</si>
  <si>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</si>
  <si>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</si>
  <si>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</si>
  <si>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</si>
  <si>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</si>
  <si>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</si>
  <si>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</si>
  <si>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</si>
  <si>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</si>
  <si>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</si>
  <si>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</si>
  <si>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</si>
  <si>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</si>
  <si>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</si>
  <si>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</si>
  <si>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</si>
  <si>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</si>
  <si>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</si>
  <si>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</si>
  <si>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</si>
  <si>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</si>
  <si>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</si>
  <si>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</si>
  <si>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</si>
  <si>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</si>
  <si>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</si>
  <si>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</si>
  <si>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</si>
  <si>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</si>
  <si>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</si>
  <si>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</si>
  <si>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</si>
  <si>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</si>
  <si>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</si>
  <si>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</si>
  <si>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</si>
  <si>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</si>
  <si>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</si>
  <si>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</si>
  <si>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</si>
  <si>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</si>
  <si>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</si>
  <si>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</si>
  <si>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</si>
  <si>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</si>
  <si>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</si>
  <si>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</si>
  <si>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</si>
  <si>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</si>
  <si>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</si>
  <si>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</si>
  <si>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</si>
  <si>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</si>
  <si>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</si>
  <si>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</si>
  <si>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</si>
  <si>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</si>
  <si>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</si>
  <si>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</si>
  <si>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</si>
  <si>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</si>
  <si>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</si>
  <si>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</si>
  <si>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</si>
  <si>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</si>
  <si>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</si>
  <si>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</si>
  <si>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</si>
  <si>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</si>
  <si>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</si>
  <si>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</si>
  <si>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</si>
  <si>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</si>
  <si>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</si>
  <si>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</si>
  <si>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</si>
  <si>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</si>
  <si>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</si>
  <si>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</si>
  <si>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</si>
  <si>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</si>
  <si>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</si>
  <si>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</si>
  <si>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</si>
  <si>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</si>
  <si>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</si>
  <si>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</si>
  <si>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</si>
  <si>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</si>
  <si>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</si>
  <si>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</si>
  <si>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</si>
  <si>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</si>
  <si>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</si>
  <si>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</si>
  <si>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</si>
  <si>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</si>
  <si>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</si>
  <si>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</si>
  <si>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</si>
  <si>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</si>
  <si>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</si>
  <si>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</si>
  <si>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</si>
  <si>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</si>
  <si>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</si>
  <si>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</si>
  <si>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</si>
  <si>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</si>
  <si>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</si>
  <si>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</si>
  <si>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</si>
  <si>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</si>
  <si>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</si>
  <si>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</si>
  <si>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</si>
  <si>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</si>
  <si>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</si>
  <si>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</si>
  <si>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</si>
  <si>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</si>
  <si>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</si>
  <si>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</si>
  <si>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</si>
  <si>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</si>
  <si>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</si>
  <si>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</si>
  <si>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</si>
  <si>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</si>
  <si>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</si>
  <si>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</si>
  <si>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</si>
  <si>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</si>
  <si>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</si>
  <si>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</si>
  <si>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</si>
  <si>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</si>
  <si>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</si>
  <si>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</si>
  <si>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</si>
  <si>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</si>
  <si>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</si>
  <si>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</si>
  <si>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</si>
  <si>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</si>
  <si>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</si>
  <si>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</si>
  <si>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</si>
  <si>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</si>
  <si>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</si>
  <si>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</si>
  <si>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</si>
  <si>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</si>
  <si>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</si>
  <si>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</si>
  <si>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</si>
  <si>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</si>
  <si>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</si>
  <si>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</si>
  <si>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</si>
  <si>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</si>
  <si>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</si>
  <si>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</si>
  <si>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</si>
  <si>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</si>
  <si>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</si>
  <si>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</si>
  <si>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</si>
  <si>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</si>
  <si>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</si>
  <si>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</si>
  <si>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</si>
  <si>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</si>
  <si>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</si>
  <si>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</si>
  <si>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</si>
  <si>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</si>
  <si>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</si>
  <si>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</si>
  <si>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</si>
  <si>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</si>
  <si>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</si>
  <si>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</si>
  <si>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</si>
  <si>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</si>
  <si>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</si>
  <si>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</si>
  <si>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</si>
  <si>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</si>
  <si>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</si>
  <si>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</si>
  <si>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</si>
  <si>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</si>
  <si>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</si>
  <si>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</si>
  <si>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</si>
  <si>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</si>
  <si>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</si>
  <si>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</si>
  <si>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</si>
  <si>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</si>
  <si>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</si>
  <si>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</si>
  <si>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</si>
  <si>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</si>
  <si>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</si>
  <si>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</si>
  <si>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</si>
  <si>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</si>
  <si>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</si>
  <si>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</si>
  <si>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</si>
  <si>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</si>
  <si>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</si>
  <si>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</si>
  <si>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</si>
  <si>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</si>
  <si>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</si>
  <si>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</si>
  <si>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</si>
  <si>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</si>
  <si>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</si>
  <si>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</si>
  <si>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</si>
  <si>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</si>
  <si>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</si>
  <si>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</si>
  <si>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</si>
  <si>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</si>
  <si>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</si>
  <si>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</si>
  <si>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</si>
  <si>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</si>
  <si>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</si>
  <si>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</si>
  <si>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</si>
  <si>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</si>
  <si>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</si>
  <si>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</si>
  <si>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</si>
  <si>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</si>
  <si>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</si>
  <si>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</si>
  <si>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</si>
  <si>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</si>
  <si>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</si>
  <si>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</si>
  <si>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</si>
  <si>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</si>
  <si>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</si>
  <si>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</si>
  <si>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</si>
  <si>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</si>
  <si>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</si>
  <si>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01.01.2015Г. ДО 30.09.2015Г.</t>
  </si>
</sst>
</file>

<file path=xl/styles.xml><?xml version="1.0" encoding="utf-8"?>
<styleSheet xmlns="http://schemas.openxmlformats.org/spreadsheetml/2006/main">
  <numFmts count="53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&quot;лв&quot;_-;#,##0&quot;лв&quot;\-"/>
    <numFmt numFmtId="165" formatCode="#,##0&quot;лв&quot;_-;[Red]#,##0&quot;лв&quot;\-"/>
    <numFmt numFmtId="166" formatCode="#,##0.00&quot;лв&quot;_-;#,##0.00&quot;лв&quot;\-"/>
    <numFmt numFmtId="167" formatCode="#,##0.00&quot;лв&quot;_-;[Red]#,##0.00&quot;лв&quot;\-"/>
    <numFmt numFmtId="168" formatCode="_-* #,##0&quot;лв&quot;_-;_-* #,##0&quot;лв&quot;\-;_-* &quot;-&quot;&quot;лв&quot;_-;_-@_-"/>
    <numFmt numFmtId="169" formatCode="_-* #,##0_л_в_-;_-* #,##0_л_в\-;_-* &quot;-&quot;_л_в_-;_-@_-"/>
    <numFmt numFmtId="170" formatCode="_-* #,##0.00&quot;лв&quot;_-;_-* #,##0.00&quot;лв&quot;\-;_-* &quot;-&quot;??&quot;лв&quot;_-;_-@_-"/>
    <numFmt numFmtId="171" formatCode="_-* #,##0.00_л_в_-;_-* #,##0.00_л_в\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.&quot;;\-#,##0&quot;лв.&quot;"/>
    <numFmt numFmtId="181" formatCode="#,##0&quot;лв.&quot;;[Red]\-#,##0&quot;лв.&quot;"/>
    <numFmt numFmtId="182" formatCode="#,##0.00&quot;лв.&quot;;\-#,##0.00&quot;лв.&quot;"/>
    <numFmt numFmtId="183" formatCode="#,##0.00&quot;лв.&quot;;[Red]\-#,##0.00&quot;лв.&quot;"/>
    <numFmt numFmtId="184" formatCode="_-* #,##0&quot;лв.&quot;_-;\-* #,##0&quot;лв.&quot;_-;_-* &quot;-&quot;&quot;лв.&quot;_-;_-@_-"/>
    <numFmt numFmtId="185" formatCode="_-* #,##0_л_в_._-;\-* #,##0_л_в_._-;_-* &quot;-&quot;_л_в_._-;_-@_-"/>
    <numFmt numFmtId="186" formatCode="_-* #,##0.00&quot;лв.&quot;_-;\-* #,##0.00&quot;лв.&quot;_-;_-* &quot;-&quot;??&quot;лв.&quot;_-;_-@_-"/>
    <numFmt numFmtId="187" formatCode="_-* #,##0.00_л_в_._-;\-* #,##0.00_л_в_._-;_-* &quot;-&quot;??_л_в_.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"/>
    <numFmt numFmtId="205" formatCode="#,##0.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8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62" applyNumberFormat="1" applyFont="1" applyProtection="1">
      <alignment/>
      <protection locked="0"/>
    </xf>
    <xf numFmtId="16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3" applyNumberFormat="1" applyFont="1" applyAlignment="1" applyProtection="1">
      <alignment horizontal="left" vertical="top" wrapText="1"/>
      <protection locked="0"/>
    </xf>
    <xf numFmtId="14" fontId="19" fillId="0" borderId="0" xfId="65" applyNumberFormat="1" applyFont="1" applyBorder="1" applyAlignment="1">
      <alignment vertical="center" wrapText="1"/>
      <protection/>
    </xf>
    <xf numFmtId="14" fontId="11" fillId="0" borderId="0" xfId="64" applyNumberFormat="1" applyFont="1" applyAlignment="1" applyProtection="1">
      <alignment horizontal="left" wrapText="1"/>
      <protection locked="0"/>
    </xf>
    <xf numFmtId="14" fontId="10" fillId="0" borderId="0" xfId="66" applyNumberFormat="1" applyFont="1" applyAlignment="1" applyProtection="1">
      <alignment horizontal="left" wrapText="1"/>
      <protection locked="0"/>
    </xf>
    <xf numFmtId="1" fontId="7" fillId="0" borderId="0" xfId="63" applyNumberFormat="1" applyFont="1" applyAlignment="1" applyProtection="1">
      <alignment horizontal="center" vertical="top" wrapText="1"/>
      <protection locked="0"/>
    </xf>
    <xf numFmtId="1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07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8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8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8" fontId="10" fillId="0" borderId="0" xfId="61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8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8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43">
      <selection activeCell="G68" sqref="G6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868</v>
      </c>
      <c r="F3" s="217" t="s">
        <v>2</v>
      </c>
      <c r="G3" s="172"/>
      <c r="H3" s="461">
        <v>148068097</v>
      </c>
    </row>
    <row r="4" spans="1:8" ht="15">
      <c r="A4" s="584" t="s">
        <v>3</v>
      </c>
      <c r="B4" s="590"/>
      <c r="C4" s="590"/>
      <c r="D4" s="590"/>
      <c r="E4" s="504" t="s">
        <v>869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683</v>
      </c>
      <c r="H11" s="152">
        <v>683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683</v>
      </c>
      <c r="H12" s="153">
        <v>683</v>
      </c>
    </row>
    <row r="13" spans="1:8" ht="15">
      <c r="A13" s="235" t="s">
        <v>28</v>
      </c>
      <c r="B13" s="241" t="s">
        <v>29</v>
      </c>
      <c r="C13" s="151">
        <v>26</v>
      </c>
      <c r="D13" s="151">
        <v>39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683</v>
      </c>
      <c r="H17" s="154">
        <f>H11+H14+H15+H16</f>
        <v>683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</v>
      </c>
      <c r="D19" s="155">
        <f>SUM(D11:D18)</f>
        <v>39</v>
      </c>
      <c r="E19" s="237" t="s">
        <v>53</v>
      </c>
      <c r="F19" s="242" t="s">
        <v>54</v>
      </c>
      <c r="G19" s="152">
        <v>1076</v>
      </c>
      <c r="H19" s="152">
        <v>1076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12226</v>
      </c>
      <c r="D20" s="151">
        <v>12220</v>
      </c>
      <c r="E20" s="237" t="s">
        <v>57</v>
      </c>
      <c r="F20" s="242" t="s">
        <v>58</v>
      </c>
      <c r="G20" s="158">
        <v>5630</v>
      </c>
      <c r="H20" s="158">
        <v>5630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6706</v>
      </c>
      <c r="H25" s="154">
        <f>H19+H20+H21</f>
        <v>6706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2963</v>
      </c>
      <c r="H27" s="154">
        <f>SUM(H28:H30)</f>
        <v>2879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3705</v>
      </c>
      <c r="H28" s="152">
        <v>3621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-742</v>
      </c>
      <c r="H29" s="316">
        <v>-742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248</v>
      </c>
      <c r="H31" s="152">
        <v>84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3211</v>
      </c>
      <c r="H33" s="154">
        <f>H27+H31+H32</f>
        <v>2963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10600</v>
      </c>
      <c r="H36" s="154">
        <f>H25+H17+H33</f>
        <v>10352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12252</v>
      </c>
      <c r="D55" s="155">
        <f>D19+D20+D21+D27+D32+D45+D51+D53+D54</f>
        <v>12259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1825</v>
      </c>
      <c r="H61" s="154">
        <f>SUM(H62:H68)</f>
        <v>1799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1729</v>
      </c>
      <c r="H62" s="152">
        <v>1727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12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78</v>
      </c>
      <c r="H66" s="152">
        <v>67</v>
      </c>
    </row>
    <row r="67" spans="1:8" ht="15">
      <c r="A67" s="235" t="s">
        <v>207</v>
      </c>
      <c r="B67" s="241" t="s">
        <v>208</v>
      </c>
      <c r="C67" s="151">
        <v>80</v>
      </c>
      <c r="D67" s="151">
        <v>52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12</v>
      </c>
      <c r="D68" s="151">
        <v>10</v>
      </c>
      <c r="E68" s="237" t="s">
        <v>213</v>
      </c>
      <c r="F68" s="242" t="s">
        <v>214</v>
      </c>
      <c r="G68" s="152">
        <v>5</v>
      </c>
      <c r="H68" s="152">
        <v>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318</v>
      </c>
      <c r="H69" s="152">
        <v>318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2143</v>
      </c>
      <c r="H71" s="161">
        <f>H59+H60+H61+H69+H70</f>
        <v>2117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>
        <v>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95</v>
      </c>
      <c r="D75" s="155">
        <f>SUM(D67:D74)</f>
        <v>70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2143</v>
      </c>
      <c r="H79" s="162">
        <f>H71+H74+H75+H76</f>
        <v>2117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387</v>
      </c>
      <c r="D88" s="151">
        <v>133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394</v>
      </c>
      <c r="D91" s="155">
        <f>SUM(D87:D90)</f>
        <v>138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491</v>
      </c>
      <c r="D93" s="155">
        <f>D64+D75+D84+D91+D92</f>
        <v>210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12743</v>
      </c>
      <c r="D94" s="164">
        <f>D93+D55</f>
        <v>12469</v>
      </c>
      <c r="E94" s="449" t="s">
        <v>270</v>
      </c>
      <c r="F94" s="289" t="s">
        <v>271</v>
      </c>
      <c r="G94" s="165">
        <f>G36+G39+G55+G79</f>
        <v>12743</v>
      </c>
      <c r="H94" s="165">
        <f>H36+H39+H55+H79</f>
        <v>12469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870</v>
      </c>
      <c r="D98" s="588"/>
      <c r="E98" s="588"/>
      <c r="F98" s="170"/>
      <c r="G98" s="171"/>
      <c r="H98" s="172"/>
      <c r="M98" s="157"/>
    </row>
    <row r="99" spans="1:8" ht="15">
      <c r="A99" s="578">
        <v>42307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871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11" sqref="A11:IV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01.01.2015Г. ДО 30.09.2015Г.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40</v>
      </c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68</v>
      </c>
      <c r="D10" s="46">
        <v>60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9</v>
      </c>
      <c r="D11" s="46"/>
      <c r="E11" s="300" t="s">
        <v>292</v>
      </c>
      <c r="F11" s="549" t="s">
        <v>293</v>
      </c>
      <c r="G11" s="550">
        <v>396</v>
      </c>
      <c r="H11" s="550">
        <v>137</v>
      </c>
    </row>
    <row r="12" spans="1:8" ht="12">
      <c r="A12" s="298" t="s">
        <v>294</v>
      </c>
      <c r="B12" s="299" t="s">
        <v>295</v>
      </c>
      <c r="C12" s="46">
        <v>25</v>
      </c>
      <c r="D12" s="46">
        <v>21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5</v>
      </c>
      <c r="D13" s="46">
        <v>4</v>
      </c>
      <c r="E13" s="301" t="s">
        <v>51</v>
      </c>
      <c r="F13" s="551" t="s">
        <v>299</v>
      </c>
      <c r="G13" s="548">
        <f>SUM(G9:G12)</f>
        <v>396</v>
      </c>
      <c r="H13" s="548">
        <f>SUM(H9:H12)</f>
        <v>137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147</v>
      </c>
      <c r="D19" s="49">
        <f>SUM(D9:D15)+D16</f>
        <v>85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148</v>
      </c>
      <c r="D28" s="50">
        <f>D26+D19</f>
        <v>85</v>
      </c>
      <c r="E28" s="127" t="s">
        <v>338</v>
      </c>
      <c r="F28" s="554" t="s">
        <v>339</v>
      </c>
      <c r="G28" s="548">
        <f>G13+G15+G24</f>
        <v>396</v>
      </c>
      <c r="H28" s="548">
        <f>H13+H15+H24</f>
        <v>137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248</v>
      </c>
      <c r="D30" s="50">
        <f>IF((H28-D28)&gt;0,H28-D28,0)</f>
        <v>52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148</v>
      </c>
      <c r="D33" s="49">
        <f>D28-D31+D32</f>
        <v>85</v>
      </c>
      <c r="E33" s="127" t="s">
        <v>352</v>
      </c>
      <c r="F33" s="554" t="s">
        <v>353</v>
      </c>
      <c r="G33" s="53">
        <f>G32-G31+G28</f>
        <v>396</v>
      </c>
      <c r="H33" s="53">
        <f>H32-H31+H28</f>
        <v>137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248</v>
      </c>
      <c r="D34" s="50">
        <f>IF((H33-D33)&gt;0,H33-D33,0)</f>
        <v>52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248</v>
      </c>
      <c r="D39" s="460">
        <f>+IF((H33-D33-D35)&gt;0,H33-D33-D35,0)</f>
        <v>52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248</v>
      </c>
      <c r="D41" s="52">
        <f>IF(H39=0,IF(D39-D40&gt;0,D39-D40+H40,0),IF(H39-H40&lt;0,H40-H39+D39,0))</f>
        <v>52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396</v>
      </c>
      <c r="D42" s="53">
        <f>D33+D35+D39</f>
        <v>137</v>
      </c>
      <c r="E42" s="128" t="s">
        <v>379</v>
      </c>
      <c r="F42" s="129" t="s">
        <v>380</v>
      </c>
      <c r="G42" s="53">
        <f>G39+G33</f>
        <v>396</v>
      </c>
      <c r="H42" s="53">
        <f>H39+H33</f>
        <v>137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42307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01.01.2015Г. ДО 30.09.2015Г.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308</v>
      </c>
      <c r="D10" s="54">
        <v>122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-186</v>
      </c>
      <c r="D11" s="54">
        <v>-61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112</v>
      </c>
      <c r="D20" s="55">
        <f>SUM(D10:D19)</f>
        <v>56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-14</v>
      </c>
      <c r="D22" s="54">
        <v>-78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-14</v>
      </c>
      <c r="D32" s="55">
        <f>SUM(D22:D31)</f>
        <v>-78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98</v>
      </c>
      <c r="D43" s="55">
        <f>D42+D32+D20</f>
        <v>-22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296</v>
      </c>
      <c r="D44" s="132">
        <v>114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394</v>
      </c>
      <c r="D45" s="55">
        <f>D44+D43</f>
        <v>92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394</v>
      </c>
      <c r="D46" s="56">
        <v>92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42307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11" sqref="I1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01.01.2015Г. ДО 30.09.2015Г.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683</v>
      </c>
      <c r="D11" s="58">
        <f>'справка №1-БАЛАНС'!H19</f>
        <v>1076</v>
      </c>
      <c r="E11" s="58">
        <f>'справка №1-БАЛАНС'!H20</f>
        <v>5630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3705</v>
      </c>
      <c r="J11" s="58">
        <f>'справка №1-БАЛАНС'!G29</f>
        <v>-742</v>
      </c>
      <c r="K11" s="60"/>
      <c r="L11" s="344">
        <f>SUM(C11:K11)</f>
        <v>10352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683</v>
      </c>
      <c r="D15" s="61">
        <f aca="true" t="shared" si="2" ref="D15:M15">D11+D12</f>
        <v>1076</v>
      </c>
      <c r="E15" s="61">
        <f t="shared" si="2"/>
        <v>5630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3705</v>
      </c>
      <c r="J15" s="61">
        <f t="shared" si="2"/>
        <v>-742</v>
      </c>
      <c r="K15" s="61">
        <f t="shared" si="2"/>
        <v>0</v>
      </c>
      <c r="L15" s="344">
        <f t="shared" si="1"/>
        <v>10352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248</v>
      </c>
      <c r="J16" s="345">
        <f>+'справка №1-БАЛАНС'!G32</f>
        <v>0</v>
      </c>
      <c r="K16" s="60"/>
      <c r="L16" s="344">
        <f t="shared" si="1"/>
        <v>248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683</v>
      </c>
      <c r="D29" s="59">
        <f aca="true" t="shared" si="6" ref="D29:M29">D17+D20+D21+D24+D28+D27+D15+D16</f>
        <v>1076</v>
      </c>
      <c r="E29" s="59">
        <f t="shared" si="6"/>
        <v>5630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3953</v>
      </c>
      <c r="J29" s="59">
        <f t="shared" si="6"/>
        <v>-742</v>
      </c>
      <c r="K29" s="59">
        <f t="shared" si="6"/>
        <v>0</v>
      </c>
      <c r="L29" s="344">
        <f t="shared" si="1"/>
        <v>10600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683</v>
      </c>
      <c r="D32" s="59">
        <f t="shared" si="7"/>
        <v>1076</v>
      </c>
      <c r="E32" s="59">
        <f t="shared" si="7"/>
        <v>5630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3953</v>
      </c>
      <c r="J32" s="59">
        <f t="shared" si="7"/>
        <v>-742</v>
      </c>
      <c r="K32" s="59">
        <f t="shared" si="7"/>
        <v>0</v>
      </c>
      <c r="L32" s="344">
        <f t="shared" si="1"/>
        <v>10600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42307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K12" sqref="K1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№1-БАЛАНС'!E3</f>
        <v>ЕЙЧ БИ ДЖИ ФОНД ЗА ИНВЕСТИЦИОННИ ИМОТИ АДСИЦ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ОТ 01.01.2015Г. ДО 30.09.2015Г.</v>
      </c>
      <c r="D3" s="611"/>
      <c r="E3" s="611"/>
      <c r="F3" s="485"/>
      <c r="G3" s="485"/>
      <c r="H3" s="485"/>
      <c r="I3" s="485"/>
      <c r="J3" s="485"/>
      <c r="K3" s="485"/>
      <c r="L3" s="485"/>
      <c r="M3" s="616" t="s">
        <v>4</v>
      </c>
      <c r="N3" s="61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7" t="s">
        <v>464</v>
      </c>
      <c r="B5" s="618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4" t="s">
        <v>530</v>
      </c>
      <c r="R5" s="614" t="s">
        <v>531</v>
      </c>
    </row>
    <row r="6" spans="1:18" s="100" customFormat="1" ht="48">
      <c r="A6" s="619"/>
      <c r="B6" s="620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5"/>
      <c r="R6" s="61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42</v>
      </c>
      <c r="E11" s="189"/>
      <c r="F11" s="189"/>
      <c r="G11" s="74">
        <f t="shared" si="2"/>
        <v>42</v>
      </c>
      <c r="H11" s="65"/>
      <c r="I11" s="65"/>
      <c r="J11" s="74">
        <f t="shared" si="3"/>
        <v>42</v>
      </c>
      <c r="K11" s="65">
        <v>7</v>
      </c>
      <c r="L11" s="65">
        <v>9</v>
      </c>
      <c r="M11" s="65"/>
      <c r="N11" s="74">
        <f t="shared" si="4"/>
        <v>16</v>
      </c>
      <c r="O11" s="65"/>
      <c r="P11" s="65"/>
      <c r="Q11" s="74">
        <f t="shared" si="0"/>
        <v>16</v>
      </c>
      <c r="R11" s="74">
        <f t="shared" si="1"/>
        <v>26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42</v>
      </c>
      <c r="E17" s="194">
        <f>SUM(E9:E16)</f>
        <v>0</v>
      </c>
      <c r="F17" s="194">
        <f>SUM(F9:F16)</f>
        <v>0</v>
      </c>
      <c r="G17" s="74">
        <f t="shared" si="2"/>
        <v>42</v>
      </c>
      <c r="H17" s="75">
        <f>SUM(H9:H16)</f>
        <v>0</v>
      </c>
      <c r="I17" s="75">
        <f>SUM(I9:I16)</f>
        <v>0</v>
      </c>
      <c r="J17" s="74">
        <f t="shared" si="3"/>
        <v>42</v>
      </c>
      <c r="K17" s="75">
        <f>SUM(K9:K16)</f>
        <v>7</v>
      </c>
      <c r="L17" s="75">
        <f>SUM(L9:L16)</f>
        <v>9</v>
      </c>
      <c r="M17" s="75">
        <f>SUM(M9:M16)</f>
        <v>0</v>
      </c>
      <c r="N17" s="74">
        <f t="shared" si="4"/>
        <v>16</v>
      </c>
      <c r="O17" s="75">
        <f>SUM(O9:O16)</f>
        <v>0</v>
      </c>
      <c r="P17" s="75">
        <f>SUM(P9:P16)</f>
        <v>0</v>
      </c>
      <c r="Q17" s="74">
        <f t="shared" si="5"/>
        <v>16</v>
      </c>
      <c r="R17" s="74">
        <f t="shared" si="6"/>
        <v>26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5">
      <c r="A18" s="370" t="s">
        <v>567</v>
      </c>
      <c r="B18" s="371" t="s">
        <v>568</v>
      </c>
      <c r="C18" s="369" t="s">
        <v>569</v>
      </c>
      <c r="D18" s="151">
        <v>12220</v>
      </c>
      <c r="E18" s="187">
        <v>6</v>
      </c>
      <c r="F18" s="187"/>
      <c r="G18" s="74">
        <f t="shared" si="2"/>
        <v>12226</v>
      </c>
      <c r="H18" s="63"/>
      <c r="I18" s="63"/>
      <c r="J18" s="74">
        <f t="shared" si="3"/>
        <v>12226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12226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12262</v>
      </c>
      <c r="E40" s="438">
        <f>E17+E18+E19+E25+E38+E39</f>
        <v>6</v>
      </c>
      <c r="F40" s="438">
        <f aca="true" t="shared" si="13" ref="F40:R40">F17+F18+F19+F25+F38+F39</f>
        <v>0</v>
      </c>
      <c r="G40" s="438">
        <f t="shared" si="13"/>
        <v>12268</v>
      </c>
      <c r="H40" s="438">
        <f t="shared" si="13"/>
        <v>0</v>
      </c>
      <c r="I40" s="438">
        <f t="shared" si="13"/>
        <v>0</v>
      </c>
      <c r="J40" s="438">
        <f t="shared" si="13"/>
        <v>12268</v>
      </c>
      <c r="K40" s="438">
        <f t="shared" si="13"/>
        <v>7</v>
      </c>
      <c r="L40" s="438">
        <f t="shared" si="13"/>
        <v>9</v>
      </c>
      <c r="M40" s="438">
        <f t="shared" si="13"/>
        <v>0</v>
      </c>
      <c r="N40" s="438">
        <f t="shared" si="13"/>
        <v>16</v>
      </c>
      <c r="O40" s="438">
        <f t="shared" si="13"/>
        <v>0</v>
      </c>
      <c r="P40" s="438">
        <f t="shared" si="13"/>
        <v>0</v>
      </c>
      <c r="Q40" s="438">
        <f t="shared" si="13"/>
        <v>16</v>
      </c>
      <c r="R40" s="438">
        <f t="shared" si="13"/>
        <v>12252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07"/>
      <c r="L44" s="607"/>
      <c r="M44" s="607"/>
      <c r="N44" s="607"/>
      <c r="O44" s="612" t="s">
        <v>784</v>
      </c>
      <c r="P44" s="613"/>
      <c r="Q44" s="613"/>
      <c r="R44" s="613"/>
    </row>
    <row r="45" spans="1:18" ht="12">
      <c r="A45" s="349"/>
      <c r="B45" s="576" t="str">
        <f>TEXT('справка №1-БАЛАНС'!A99,"dd.mm.yyyy")</f>
        <v>30.10.2015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7">
      <selection activeCell="C95" sqref="C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01.01.2015Г. ДО 30.09.2015Г.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80</v>
      </c>
      <c r="D24" s="119">
        <f>SUM(D25:D27)</f>
        <v>0</v>
      </c>
      <c r="E24" s="120">
        <f>SUM(E25:E27)</f>
        <v>80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v>80</v>
      </c>
      <c r="D26" s="108"/>
      <c r="E26" s="120">
        <f t="shared" si="0"/>
        <v>80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12</v>
      </c>
      <c r="D28" s="108"/>
      <c r="E28" s="120">
        <f t="shared" si="0"/>
        <v>12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3</v>
      </c>
      <c r="D33" s="105">
        <f>SUM(D34:D37)</f>
        <v>0</v>
      </c>
      <c r="E33" s="121">
        <f>SUM(E34:E37)</f>
        <v>3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2</v>
      </c>
      <c r="D35" s="108"/>
      <c r="E35" s="120">
        <f t="shared" si="0"/>
        <v>2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>
        <v>1</v>
      </c>
      <c r="D37" s="108"/>
      <c r="E37" s="120">
        <f t="shared" si="0"/>
        <v>1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95</v>
      </c>
      <c r="D43" s="104">
        <f>D24+D28+D29+D31+D30+D32+D33+D38</f>
        <v>0</v>
      </c>
      <c r="E43" s="118">
        <f>E24+E28+E29+E31+E30+E32+E33+E38</f>
        <v>95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95</v>
      </c>
      <c r="D44" s="103">
        <f>D43+D21+D19+D9</f>
        <v>0</v>
      </c>
      <c r="E44" s="118">
        <f>E43+E21+E19+E9</f>
        <v>95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1729</v>
      </c>
      <c r="D71" s="105">
        <f>SUM(D72:D74)</f>
        <v>1729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342</v>
      </c>
      <c r="D72" s="108">
        <v>342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1387</v>
      </c>
      <c r="D74" s="108">
        <v>1387</v>
      </c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96</v>
      </c>
      <c r="D85" s="104">
        <f>SUM(D86:D90)+D94</f>
        <v>15</v>
      </c>
      <c r="E85" s="104">
        <f>SUM(E86:E90)+E94</f>
        <v>81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12</v>
      </c>
      <c r="D87" s="108">
        <v>15</v>
      </c>
      <c r="E87" s="119">
        <f t="shared" si="1"/>
        <v>-3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78</v>
      </c>
      <c r="D89" s="108"/>
      <c r="E89" s="119">
        <f t="shared" si="1"/>
        <v>78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5</v>
      </c>
      <c r="D90" s="103">
        <f>SUM(D91:D93)</f>
        <v>0</v>
      </c>
      <c r="E90" s="103">
        <f>SUM(E91:E93)</f>
        <v>5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5</v>
      </c>
      <c r="D92" s="108"/>
      <c r="E92" s="119">
        <f t="shared" si="1"/>
        <v>5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</v>
      </c>
      <c r="D94" s="108"/>
      <c r="E94" s="119">
        <f t="shared" si="1"/>
        <v>1</v>
      </c>
      <c r="F94" s="108"/>
    </row>
    <row r="95" spans="1:6" ht="12">
      <c r="A95" s="396" t="s">
        <v>762</v>
      </c>
      <c r="B95" s="397" t="s">
        <v>763</v>
      </c>
      <c r="C95" s="108"/>
      <c r="D95" s="108"/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1825</v>
      </c>
      <c r="D96" s="104">
        <f>D85+D80+D75+D71+D95</f>
        <v>1744</v>
      </c>
      <c r="E96" s="104">
        <f>E85+E80+E75+E71+E95</f>
        <v>81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1825</v>
      </c>
      <c r="D97" s="104">
        <f>D96+D68+D66</f>
        <v>1744</v>
      </c>
      <c r="E97" s="104">
        <f>E96+E68+E66</f>
        <v>81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30.10.2015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01.01.2015Г. ДО 30.09.2015Г.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30.10.2015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01.01.2015Г. ДО 30.09.2015Г.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30.10.2015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2009-04-23T15:50:45Z</cp:lastPrinted>
  <dcterms:created xsi:type="dcterms:W3CDTF">2000-06-29T12:02:40Z</dcterms:created>
  <dcterms:modified xsi:type="dcterms:W3CDTF">2015-10-30T13:26:15Z</dcterms:modified>
  <cp:category/>
  <cp:version/>
  <cp:contentType/>
  <cp:contentStatus/>
</cp:coreProperties>
</file>