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<sst xmlns="http://schemas.openxmlformats.org/spreadsheetml/2006/main" count="4336" uniqueCount="1027">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</sst>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3" sqref="F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43942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29755</v>
      </c>
      <c r="D6" s="675">
        <f aca="true" t="shared" si="0" ref="D6:D15">C6-E6</f>
        <v>0</v>
      </c>
      <c r="E6" s="674">
        <f>'1-Баланс'!G95</f>
        <v>29755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28784</v>
      </c>
      <c r="D7" s="675">
        <f t="shared" si="0"/>
        <v>22200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-72</v>
      </c>
      <c r="D8" s="675">
        <f t="shared" si="0"/>
        <v>0</v>
      </c>
      <c r="E8" s="674">
        <f>ABS('2-Отчет за доходите'!C44)-ABS('2-Отчет за доходите'!G44)</f>
        <v>-72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3370</v>
      </c>
      <c r="D9" s="675">
        <f t="shared" si="0"/>
        <v>0</v>
      </c>
      <c r="E9" s="674">
        <f>'3-Отчет за паричния поток'!C45</f>
        <v>3370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3339</v>
      </c>
      <c r="D10" s="675">
        <f t="shared" si="0"/>
        <v>0</v>
      </c>
      <c r="E10" s="674">
        <f>'3-Отчет за паричния поток'!C46</f>
        <v>3339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28784</v>
      </c>
      <c r="D11" s="675">
        <f t="shared" si="0"/>
        <v>0</v>
      </c>
      <c r="E11" s="674">
        <f>'4-Отчет за собствения капитал'!L34</f>
        <v>28784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-1.0588235294117647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-0.0025013896609227346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-0.07415036045314109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-0.0024197613846412367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0.7192982456140351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10.326460481099657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10.323024054982818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7.588774341351661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3.8247422680412373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0.13654618473895583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0.0022853301966056123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0.0033931168201648087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0.03373401889938855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0.03263317089564779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0.00013896609227348526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0.03902439024390244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121.375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390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105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105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1017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1017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17717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2521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2521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20740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2384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2387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2511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2508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775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3286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3276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60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3339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9015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29755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-540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20426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1846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1846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-72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1774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28784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98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98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98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549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324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310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873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873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29755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162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83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87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285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285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-8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-8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277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68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55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137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205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80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205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80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72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72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-177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55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-96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73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3370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3339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3279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-530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-530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-10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-540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-540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1925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1925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-79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1846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1846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-79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-79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-72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79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-72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-72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28866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28866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-72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-10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28784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28784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201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622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1026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1026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17726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18471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16670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1026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1026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17726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18472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10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10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10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10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1016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1016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17716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18462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200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232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12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15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247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201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233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15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18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250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201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233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15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18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250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390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105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105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1017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1017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17717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18212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2521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2521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2521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2384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274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1422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2387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4915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2384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274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1422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2387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2387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2521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2521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2521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2528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98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98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98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310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310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549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549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873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971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310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310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549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549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873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873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98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98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98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98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16670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1027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17727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2586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2589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10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10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78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78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1017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17717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2508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2511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</v>
      </c>
      <c r="D14" s="197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390</v>
      </c>
      <c r="D20" s="598">
        <f>SUM(D12:D19)</f>
        <v>390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-540</v>
      </c>
      <c r="H21" s="196">
        <v>-530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20426</v>
      </c>
      <c r="H26" s="598">
        <f>H20+H21+H22</f>
        <v>20436</v>
      </c>
      <c r="M26" s="98"/>
    </row>
    <row r="27" spans="1:8" ht="15.75">
      <c r="A27" s="89" t="s">
        <v>79</v>
      </c>
      <c r="B27" s="91" t="s">
        <v>80</v>
      </c>
      <c r="C27" s="197">
        <v>105</v>
      </c>
      <c r="D27" s="196">
        <v>108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105</v>
      </c>
      <c r="D28" s="598">
        <f>SUM(D24:D27)</f>
        <v>108</v>
      </c>
      <c r="E28" s="202" t="s">
        <v>84</v>
      </c>
      <c r="F28" s="93" t="s">
        <v>85</v>
      </c>
      <c r="G28" s="595">
        <f>SUM(G29:G31)</f>
        <v>1846</v>
      </c>
      <c r="H28" s="596">
        <f>SUM(H29:H31)</f>
        <v>1925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1846</v>
      </c>
      <c r="H29" s="196">
        <v>1925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-72</v>
      </c>
      <c r="H33" s="196">
        <v>-79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1774</v>
      </c>
      <c r="H34" s="598">
        <f>H28+H32+H33</f>
        <v>1846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28784</v>
      </c>
      <c r="H37" s="600">
        <f>H26+H18+H34</f>
        <v>28866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1017</v>
      </c>
      <c r="D40" s="596">
        <f>D41+D42+D44</f>
        <v>1026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1017</v>
      </c>
      <c r="D41" s="196">
        <v>1026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98</v>
      </c>
      <c r="H44" s="196">
        <v>101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17717</v>
      </c>
      <c r="D46" s="598">
        <f>D35+D40+D45</f>
        <v>17726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2521</v>
      </c>
      <c r="D48" s="196">
        <v>2521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98</v>
      </c>
      <c r="H50" s="596">
        <f>SUM(H44:H49)</f>
        <v>101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2521</v>
      </c>
      <c r="D52" s="598">
        <f>SUM(D48:D51)</f>
        <v>2521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>
        <v>2</v>
      </c>
    </row>
    <row r="55" spans="1:8" ht="15.75">
      <c r="A55" s="100" t="s">
        <v>166</v>
      </c>
      <c r="B55" s="96" t="s">
        <v>167</v>
      </c>
      <c r="C55" s="478">
        <v>7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20740</v>
      </c>
      <c r="D56" s="602">
        <f>D20+D21+D22+D28+D33+D46+D52+D54+D55</f>
        <v>20745</v>
      </c>
      <c r="E56" s="100" t="s">
        <v>850</v>
      </c>
      <c r="F56" s="99" t="s">
        <v>172</v>
      </c>
      <c r="G56" s="599">
        <f>G50+G52+G53+G54+G55</f>
        <v>98</v>
      </c>
      <c r="H56" s="600">
        <f>H50+H52+H53+H54+H55</f>
        <v>103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549</v>
      </c>
      <c r="H59" s="196">
        <v>548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324</v>
      </c>
      <c r="H61" s="596">
        <f>SUM(H62:H68)</f>
        <v>326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310</v>
      </c>
      <c r="H62" s="196">
        <v>310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2384</v>
      </c>
      <c r="D68" s="196">
        <v>2313</v>
      </c>
      <c r="E68" s="89" t="s">
        <v>212</v>
      </c>
      <c r="F68" s="93" t="s">
        <v>213</v>
      </c>
      <c r="G68" s="197"/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873</v>
      </c>
      <c r="H71" s="598">
        <f>H59+H60+H61+H69+H70</f>
        <v>874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2387</v>
      </c>
      <c r="D76" s="598">
        <f>SUM(D68:D75)</f>
        <v>2361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2511</v>
      </c>
      <c r="D79" s="596">
        <f>SUM(D80:D82)</f>
        <v>2589</v>
      </c>
      <c r="E79" s="205" t="s">
        <v>849</v>
      </c>
      <c r="F79" s="99" t="s">
        <v>241</v>
      </c>
      <c r="G79" s="599">
        <f>G71+G73+G75+G77</f>
        <v>873</v>
      </c>
      <c r="H79" s="600">
        <f>H71+H73+H75+H77</f>
        <v>874</v>
      </c>
    </row>
    <row r="80" spans="1:8" ht="15.75">
      <c r="A80" s="89" t="s">
        <v>239</v>
      </c>
      <c r="B80" s="91" t="s">
        <v>240</v>
      </c>
      <c r="C80" s="197">
        <v>2508</v>
      </c>
      <c r="D80" s="196">
        <v>2586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775</v>
      </c>
      <c r="D84" s="196">
        <v>775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3286</v>
      </c>
      <c r="D85" s="598">
        <f>D84+D83+D79</f>
        <v>3364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3276</v>
      </c>
      <c r="D89" s="196">
        <v>3306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60</v>
      </c>
      <c r="D90" s="196">
        <v>60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3339</v>
      </c>
      <c r="D92" s="598">
        <f>SUM(D88:D91)</f>
        <v>3370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9015</v>
      </c>
      <c r="D94" s="602">
        <f>D65+D76+D85+D92+D93</f>
        <v>9098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29755</v>
      </c>
      <c r="D95" s="604">
        <f>D94+D56</f>
        <v>29843</v>
      </c>
      <c r="E95" s="229" t="s">
        <v>942</v>
      </c>
      <c r="F95" s="489" t="s">
        <v>268</v>
      </c>
      <c r="G95" s="603">
        <f>G37+G40+G56+G79</f>
        <v>29755</v>
      </c>
      <c r="H95" s="604">
        <f>H37+H40+H56+H79</f>
        <v>29843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43942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0">
      <selection activeCell="D44" sqref="D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7">
        <v>4</v>
      </c>
      <c r="E14" s="245" t="s">
        <v>285</v>
      </c>
      <c r="F14" s="240" t="s">
        <v>286</v>
      </c>
      <c r="G14" s="316">
        <v>68</v>
      </c>
      <c r="H14" s="317">
        <v>95</v>
      </c>
    </row>
    <row r="15" spans="1:8" ht="15.75">
      <c r="A15" s="194" t="s">
        <v>287</v>
      </c>
      <c r="B15" s="190" t="s">
        <v>288</v>
      </c>
      <c r="C15" s="316">
        <v>162</v>
      </c>
      <c r="D15" s="317">
        <v>160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22</v>
      </c>
      <c r="D16" s="317">
        <v>22</v>
      </c>
      <c r="E16" s="236" t="s">
        <v>52</v>
      </c>
      <c r="F16" s="264" t="s">
        <v>292</v>
      </c>
      <c r="G16" s="628">
        <f>SUM(G12:G15)</f>
        <v>68</v>
      </c>
      <c r="H16" s="629">
        <f>SUM(H12:H15)</f>
        <v>95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</v>
      </c>
      <c r="D22" s="629">
        <f>SUM(D12:D18)+D19</f>
        <v>199</v>
      </c>
      <c r="E22" s="194" t="s">
        <v>309</v>
      </c>
      <c r="F22" s="237" t="s">
        <v>310</v>
      </c>
      <c r="G22" s="316">
        <v>82</v>
      </c>
      <c r="H22" s="317">
        <v>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3</v>
      </c>
      <c r="E25" s="194" t="s">
        <v>318</v>
      </c>
      <c r="F25" s="237" t="s">
        <v>319</v>
      </c>
      <c r="G25" s="316">
        <v>55</v>
      </c>
      <c r="H25" s="317">
        <v>41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137</v>
      </c>
      <c r="H27" s="629">
        <f>SUM(H22:H26)</f>
        <v>128</v>
      </c>
    </row>
    <row r="28" spans="1:8" ht="15.75">
      <c r="A28" s="194" t="s">
        <v>79</v>
      </c>
      <c r="B28" s="237" t="s">
        <v>327</v>
      </c>
      <c r="C28" s="316">
        <v>83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87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285</v>
      </c>
      <c r="D31" s="635">
        <f>D29+D22</f>
        <v>207</v>
      </c>
      <c r="E31" s="251" t="s">
        <v>824</v>
      </c>
      <c r="F31" s="266" t="s">
        <v>331</v>
      </c>
      <c r="G31" s="253">
        <f>G16+G18+G27</f>
        <v>205</v>
      </c>
      <c r="H31" s="254">
        <f>H16+H18+H27</f>
        <v>223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16</v>
      </c>
      <c r="E33" s="233" t="s">
        <v>334</v>
      </c>
      <c r="F33" s="238" t="s">
        <v>335</v>
      </c>
      <c r="G33" s="628">
        <f>IF((C31-G31)&gt;0,C31-G31,0)</f>
        <v>80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285</v>
      </c>
      <c r="D36" s="637">
        <f>D31-D34+D35</f>
        <v>207</v>
      </c>
      <c r="E36" s="262" t="s">
        <v>346</v>
      </c>
      <c r="F36" s="256" t="s">
        <v>347</v>
      </c>
      <c r="G36" s="267">
        <f>G35-G34+G31</f>
        <v>205</v>
      </c>
      <c r="H36" s="268">
        <f>H35-H34+H31</f>
        <v>223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16</v>
      </c>
      <c r="E37" s="261" t="s">
        <v>350</v>
      </c>
      <c r="F37" s="266" t="s">
        <v>351</v>
      </c>
      <c r="G37" s="253">
        <f>IF((C36-G36)&gt;0,C36-G36,0)</f>
        <v>80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-8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-8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16</v>
      </c>
      <c r="E42" s="247" t="s">
        <v>362</v>
      </c>
      <c r="F42" s="195" t="s">
        <v>363</v>
      </c>
      <c r="G42" s="241">
        <f>IF(G37&gt;0,IF(C38+G37&lt;0,0,C38+G37),IF(C37-C38&lt;0,C38-C37,0))</f>
        <v>72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16</v>
      </c>
      <c r="E44" s="262" t="s">
        <v>369</v>
      </c>
      <c r="F44" s="269" t="s">
        <v>370</v>
      </c>
      <c r="G44" s="267">
        <f>IF(C42=0,IF(G42-G43&gt;0,G42-G43+C43,0),IF(C42-C43&lt;0,C43-C42+G43,0))</f>
        <v>72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277</v>
      </c>
      <c r="D45" s="631">
        <f>D36+D38+D42</f>
        <v>223</v>
      </c>
      <c r="E45" s="270" t="s">
        <v>373</v>
      </c>
      <c r="F45" s="272" t="s">
        <v>374</v>
      </c>
      <c r="G45" s="630">
        <f>G42+G36</f>
        <v>277</v>
      </c>
      <c r="H45" s="631">
        <f>H42+H36</f>
        <v>223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43942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</v>
      </c>
      <c r="D11" s="196">
        <v>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-19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-177</v>
      </c>
      <c r="D14" s="196">
        <v>-180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55</v>
      </c>
      <c r="D19" s="196">
        <v>41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-96</v>
      </c>
      <c r="D21" s="659">
        <f>SUM(D11:D20)</f>
        <v>-86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</v>
      </c>
      <c r="D32" s="196">
        <v>75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73</v>
      </c>
      <c r="D33" s="659">
        <f>SUM(D23:D32)</f>
        <v>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60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-4</v>
      </c>
      <c r="D39" s="196">
        <v>-4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</v>
      </c>
      <c r="D43" s="661">
        <f>SUM(D35:D42)</f>
        <v>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</v>
      </c>
      <c r="D44" s="307">
        <f>D43+D33+D21</f>
        <v>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3370</v>
      </c>
      <c r="D45" s="309">
        <v>3118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3339</v>
      </c>
      <c r="D46" s="311">
        <f>D45+D44</f>
        <v>3163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3279</v>
      </c>
      <c r="D47" s="298">
        <v>3103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60</v>
      </c>
      <c r="D48" s="281">
        <v>60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43942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-530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1925</v>
      </c>
      <c r="J13" s="584">
        <f>'1-Баланс'!H30+'1-Баланс'!H33</f>
        <v>-79</v>
      </c>
      <c r="K13" s="585"/>
      <c r="L13" s="584">
        <f>SUM(C13:K13)</f>
        <v>28866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-530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1925</v>
      </c>
      <c r="J17" s="653">
        <f t="shared" si="2"/>
        <v>-79</v>
      </c>
      <c r="K17" s="653">
        <f t="shared" si="2"/>
        <v>0</v>
      </c>
      <c r="L17" s="584">
        <f t="shared" si="1"/>
        <v>28866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-72</v>
      </c>
      <c r="K18" s="585"/>
      <c r="L18" s="584">
        <f t="shared" si="1"/>
        <v>-72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-79</v>
      </c>
      <c r="J22" s="316">
        <v>79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10</v>
      </c>
      <c r="F28" s="316"/>
      <c r="G28" s="316"/>
      <c r="H28" s="316"/>
      <c r="I28" s="316"/>
      <c r="J28" s="316"/>
      <c r="K28" s="316"/>
      <c r="L28" s="584">
        <f t="shared" si="1"/>
        <v>10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-540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1846</v>
      </c>
      <c r="J31" s="653">
        <f t="shared" si="6"/>
        <v>-72</v>
      </c>
      <c r="K31" s="653">
        <f t="shared" si="6"/>
        <v>0</v>
      </c>
      <c r="L31" s="584">
        <f t="shared" si="1"/>
        <v>28784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-540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1846</v>
      </c>
      <c r="J34" s="587">
        <f t="shared" si="7"/>
        <v>-72</v>
      </c>
      <c r="K34" s="587">
        <f t="shared" si="7"/>
        <v>0</v>
      </c>
      <c r="L34" s="651">
        <f t="shared" si="1"/>
        <v>28784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43942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4">
      <selection activeCell="D122" sqref="D1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1011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1012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1013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1014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1015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1016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1017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1018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1019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1020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1021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1022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1023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1024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43942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R40" sqref="R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201</v>
      </c>
      <c r="E16" s="328">
        <v>1</v>
      </c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200</v>
      </c>
      <c r="L16" s="328">
        <v>1</v>
      </c>
      <c r="M16" s="328"/>
      <c r="N16" s="329">
        <f t="shared" si="4"/>
        <v>201</v>
      </c>
      <c r="O16" s="328"/>
      <c r="P16" s="328"/>
      <c r="Q16" s="329">
        <f t="shared" si="0"/>
        <v>201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622</v>
      </c>
      <c r="E19" s="330">
        <f>SUM(E11:E18)</f>
        <v>1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232</v>
      </c>
      <c r="L19" s="330">
        <f>SUM(L11:L18)</f>
        <v>1</v>
      </c>
      <c r="M19" s="330">
        <f>SUM(M11:M18)</f>
        <v>0</v>
      </c>
      <c r="N19" s="329">
        <f t="shared" si="4"/>
        <v>233</v>
      </c>
      <c r="O19" s="330">
        <f>SUM(O11:O18)</f>
        <v>0</v>
      </c>
      <c r="P19" s="330">
        <f>SUM(P11:P18)</f>
        <v>0</v>
      </c>
      <c r="Q19" s="329">
        <f t="shared" si="0"/>
        <v>233</v>
      </c>
      <c r="R19" s="340">
        <f t="shared" si="1"/>
        <v>390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120</v>
      </c>
      <c r="E26" s="328"/>
      <c r="F26" s="328"/>
      <c r="G26" s="329">
        <f t="shared" si="2"/>
        <v>120</v>
      </c>
      <c r="H26" s="328"/>
      <c r="I26" s="328"/>
      <c r="J26" s="329">
        <f t="shared" si="3"/>
        <v>120</v>
      </c>
      <c r="K26" s="328">
        <v>12</v>
      </c>
      <c r="L26" s="328">
        <v>3</v>
      </c>
      <c r="M26" s="328"/>
      <c r="N26" s="329">
        <f t="shared" si="4"/>
        <v>15</v>
      </c>
      <c r="O26" s="328"/>
      <c r="P26" s="328"/>
      <c r="Q26" s="329">
        <f t="shared" si="0"/>
        <v>15</v>
      </c>
      <c r="R26" s="340">
        <f t="shared" si="1"/>
        <v>105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123</v>
      </c>
      <c r="H27" s="332">
        <f t="shared" si="5"/>
        <v>0</v>
      </c>
      <c r="I27" s="332">
        <f t="shared" si="5"/>
        <v>0</v>
      </c>
      <c r="J27" s="333">
        <f t="shared" si="3"/>
        <v>123</v>
      </c>
      <c r="K27" s="332">
        <f t="shared" si="5"/>
        <v>15</v>
      </c>
      <c r="L27" s="332">
        <f t="shared" si="5"/>
        <v>3</v>
      </c>
      <c r="M27" s="332">
        <f t="shared" si="5"/>
        <v>0</v>
      </c>
      <c r="N27" s="333">
        <f t="shared" si="4"/>
        <v>18</v>
      </c>
      <c r="O27" s="332">
        <f t="shared" si="5"/>
        <v>0</v>
      </c>
      <c r="P27" s="332">
        <f t="shared" si="5"/>
        <v>0</v>
      </c>
      <c r="Q27" s="333">
        <f t="shared" si="0"/>
        <v>18</v>
      </c>
      <c r="R27" s="343">
        <f t="shared" si="1"/>
        <v>105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16670</v>
      </c>
      <c r="H29" s="335">
        <f t="shared" si="6"/>
        <v>0</v>
      </c>
      <c r="I29" s="335">
        <f t="shared" si="6"/>
        <v>0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1026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1026</v>
      </c>
      <c r="H34" s="324">
        <f t="shared" si="9"/>
        <v>0</v>
      </c>
      <c r="I34" s="324">
        <f t="shared" si="9"/>
        <v>10</v>
      </c>
      <c r="J34" s="329">
        <f t="shared" si="3"/>
        <v>1016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1017</v>
      </c>
    </row>
    <row r="35" spans="1:18" ht="15.75">
      <c r="A35" s="339"/>
      <c r="B35" s="321" t="s">
        <v>121</v>
      </c>
      <c r="C35" s="152" t="s">
        <v>569</v>
      </c>
      <c r="D35" s="328">
        <v>1026</v>
      </c>
      <c r="E35" s="328"/>
      <c r="F35" s="328"/>
      <c r="G35" s="329">
        <f t="shared" si="2"/>
        <v>1026</v>
      </c>
      <c r="H35" s="328"/>
      <c r="I35" s="328">
        <v>10</v>
      </c>
      <c r="J35" s="329">
        <f t="shared" si="3"/>
        <v>1016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1017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17726</v>
      </c>
      <c r="H40" s="330">
        <f t="shared" si="10"/>
        <v>0</v>
      </c>
      <c r="I40" s="330">
        <f t="shared" si="10"/>
        <v>10</v>
      </c>
      <c r="J40" s="329">
        <f t="shared" si="3"/>
        <v>17716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17717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18471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18472</v>
      </c>
      <c r="H42" s="349">
        <f t="shared" si="11"/>
        <v>0</v>
      </c>
      <c r="I42" s="349">
        <f t="shared" si="11"/>
        <v>10</v>
      </c>
      <c r="J42" s="349">
        <f t="shared" si="11"/>
        <v>18462</v>
      </c>
      <c r="K42" s="349">
        <f t="shared" si="11"/>
        <v>247</v>
      </c>
      <c r="L42" s="349">
        <f t="shared" si="11"/>
        <v>4</v>
      </c>
      <c r="M42" s="349">
        <f t="shared" si="11"/>
        <v>1</v>
      </c>
      <c r="N42" s="349">
        <f t="shared" si="11"/>
        <v>250</v>
      </c>
      <c r="O42" s="349">
        <f t="shared" si="11"/>
        <v>0</v>
      </c>
      <c r="P42" s="349">
        <f t="shared" si="11"/>
        <v>0</v>
      </c>
      <c r="Q42" s="349">
        <f t="shared" si="11"/>
        <v>250</v>
      </c>
      <c r="R42" s="350">
        <f t="shared" si="11"/>
        <v>18212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43942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D124" sqref="D12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2521</v>
      </c>
      <c r="D13" s="362">
        <f>SUM(D14:D16)</f>
        <v>0</v>
      </c>
      <c r="E13" s="369">
        <f>SUM(E14:E16)</f>
        <v>2521</v>
      </c>
      <c r="F13" s="133"/>
    </row>
    <row r="14" spans="1:6" ht="15.75">
      <c r="A14" s="370" t="s">
        <v>596</v>
      </c>
      <c r="B14" s="135" t="s">
        <v>597</v>
      </c>
      <c r="C14" s="368">
        <v>2521</v>
      </c>
      <c r="D14" s="368"/>
      <c r="E14" s="369">
        <f aca="true" t="shared" si="0" ref="E14:E44">C14-D14</f>
        <v>2521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2521</v>
      </c>
      <c r="D21" s="440">
        <f>D13+D17+D18</f>
        <v>0</v>
      </c>
      <c r="E21" s="441">
        <f>E13+E17+E18</f>
        <v>2521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/>
      <c r="E23" s="442">
        <f t="shared" si="0"/>
        <v>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2384</v>
      </c>
      <c r="D26" s="362">
        <f>SUM(D27:D29)</f>
        <v>2384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274</v>
      </c>
      <c r="D28" s="368">
        <v>274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1422</v>
      </c>
      <c r="D29" s="368">
        <v>1422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2387</v>
      </c>
      <c r="D45" s="438">
        <f>D26+D30+D31+D33+D32+D34+D35+D40</f>
        <v>2387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4915</v>
      </c>
      <c r="D46" s="444">
        <f>D45+D23+D21+D11</f>
        <v>2387</v>
      </c>
      <c r="E46" s="445">
        <f>E45+E23+E21+E11</f>
        <v>2528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98</v>
      </c>
      <c r="D54" s="138">
        <f>SUM(D55:D57)</f>
        <v>0</v>
      </c>
      <c r="E54" s="136">
        <f>C54-D54</f>
        <v>98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98</v>
      </c>
      <c r="D57" s="197"/>
      <c r="E57" s="136">
        <f t="shared" si="1"/>
        <v>98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98</v>
      </c>
      <c r="D68" s="435">
        <f>D54+D58+D63+D64+D65+D66</f>
        <v>0</v>
      </c>
      <c r="E68" s="436">
        <f t="shared" si="1"/>
        <v>98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310</v>
      </c>
      <c r="D73" s="137">
        <f>SUM(D74:D76)</f>
        <v>310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310</v>
      </c>
      <c r="D76" s="197">
        <v>310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549</v>
      </c>
      <c r="D77" s="138">
        <f>D78+D80</f>
        <v>549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549</v>
      </c>
      <c r="D78" s="197">
        <v>549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</v>
      </c>
      <c r="D87" s="134">
        <f>SUM(D88:D92)+D96</f>
        <v>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873</v>
      </c>
      <c r="D98" s="433">
        <f>D87+D82+D77+D73+D97</f>
        <v>873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971</v>
      </c>
      <c r="D99" s="427">
        <f>D98+D70+D68</f>
        <v>873</v>
      </c>
      <c r="E99" s="427">
        <f>E98+E70+E68</f>
        <v>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43942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1026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1025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31" sqref="H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16670</v>
      </c>
      <c r="G13" s="449"/>
      <c r="H13" s="449"/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1027</v>
      </c>
      <c r="G16" s="449"/>
      <c r="H16" s="449">
        <v>10</v>
      </c>
      <c r="I16" s="450">
        <f t="shared" si="0"/>
        <v>1017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17727</v>
      </c>
      <c r="G18" s="456">
        <f t="shared" si="1"/>
        <v>0</v>
      </c>
      <c r="H18" s="456">
        <f t="shared" si="1"/>
        <v>10</v>
      </c>
      <c r="I18" s="457">
        <f t="shared" si="0"/>
        <v>17717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2586</v>
      </c>
      <c r="G24" s="449"/>
      <c r="H24" s="449">
        <v>78</v>
      </c>
      <c r="I24" s="450">
        <f t="shared" si="0"/>
        <v>2508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2589</v>
      </c>
      <c r="G27" s="456">
        <f t="shared" si="2"/>
        <v>0</v>
      </c>
      <c r="H27" s="456">
        <f t="shared" si="2"/>
        <v>78</v>
      </c>
      <c r="I27" s="457">
        <f t="shared" si="0"/>
        <v>2511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43942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1001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2020-04-23T07:37:27Z</cp:lastPrinted>
  <dcterms:created xsi:type="dcterms:W3CDTF">2006-09-16T00:00:00Z</dcterms:created>
  <dcterms:modified xsi:type="dcterms:W3CDTF">2020-04-23T07:37:31Z</dcterms:modified>
  <cp:category/>
  <cp:version/>
  <cp:contentType/>
  <cp:contentStatus/>
</cp:coreProperties>
</file>