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15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<sst xmlns="http://schemas.openxmlformats.org/spreadsheetml/2006/main" count="4173" uniqueCount="978">
  <si>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</si>
  <si>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</si>
  <si>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</si>
  <si>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</si>
  <si>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</si>
  <si>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</si>
  <si>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</si>
  <si>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</si>
  <si>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</si>
  <si>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</si>
  <si>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</si>
  <si>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</si>
  <si>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</si>
  <si>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</si>
  <si>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</si>
  <si>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</si>
  <si>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</si>
  <si>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</si>
  <si>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</si>
  <si>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</si>
  <si>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</si>
  <si>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</si>
  <si>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</si>
  <si>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</si>
  <si>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</si>
  <si>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</si>
  <si>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</si>
  <si>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</si>
  <si>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</si>
  <si>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</si>
  <si>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</si>
  <si>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</si>
  <si>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</si>
  <si>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</si>
  <si>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</si>
  <si>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</si>
  <si>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</si>
  <si>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</si>
  <si>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</si>
  <si>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</si>
  <si>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</si>
  <si>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</si>
  <si>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</si>
  <si>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</si>
  <si>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</si>
  <si>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</si>
  <si>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</si>
  <si>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</si>
  <si>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</si>
  <si>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</si>
  <si>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</si>
  <si>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</si>
  <si>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</si>
  <si>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</si>
  <si>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</si>
  <si>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</si>
  <si>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</si>
  <si>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</si>
  <si>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</si>
  <si>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</si>
  <si>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</si>
  <si>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</si>
  <si>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</si>
  <si>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</si>
  <si>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</si>
  <si>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</si>
  <si>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</si>
  <si>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</si>
  <si>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</si>
  <si>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</si>
  <si>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</si>
  <si>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</si>
  <si>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</si>
  <si>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</si>
  <si>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</si>
  <si>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</si>
  <si>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</si>
  <si>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</si>
  <si>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</si>
  <si>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</si>
  <si>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</si>
  <si>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</si>
  <si>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</si>
  <si>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</si>
  <si>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</si>
  <si>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</si>
  <si>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</si>
  <si>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</si>
  <si>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</si>
  <si>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</si>
  <si>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</si>
  <si>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</si>
  <si>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</si>
  <si>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</si>
  <si>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</si>
  <si>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</si>
  <si>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</si>
  <si>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</si>
  <si>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</si>
  <si>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</si>
  <si>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</si>
  <si>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</si>
  <si>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</si>
  <si>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</si>
  <si>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</si>
  <si>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</si>
  <si>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</si>
  <si>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</si>
  <si>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</si>
  <si>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</si>
  <si>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</si>
  <si>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</si>
  <si>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</si>
  <si>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</si>
  <si>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</si>
  <si>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</si>
  <si>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</si>
  <si>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</si>
  <si>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</si>
  <si>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</si>
  <si>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</si>
  <si>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</si>
  <si>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</si>
  <si>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</si>
  <si>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</si>
  <si>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</si>
  <si>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</si>
  <si>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</si>
  <si>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</si>
  <si>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</si>
  <si>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</si>
  <si>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</si>
  <si>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</si>
  <si>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</si>
  <si>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</si>
  <si>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</si>
  <si>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</si>
  <si>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</si>
  <si>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</si>
  <si>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</si>
  <si>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</si>
  <si>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</si>
  <si>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</si>
  <si>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</si>
  <si>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</si>
  <si>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</si>
  <si>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</si>
  <si>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</si>
  <si>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</si>
  <si>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</si>
  <si>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</si>
  <si>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</si>
  <si>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</si>
  <si>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</si>
  <si>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</si>
  <si>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</si>
  <si>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</si>
  <si>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</si>
  <si>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</si>
  <si>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</si>
  <si>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</si>
  <si>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</si>
  <si>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</si>
  <si>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</si>
  <si>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</si>
  <si>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</si>
  <si>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</si>
  <si>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</si>
  <si>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</si>
  <si>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</si>
  <si>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</si>
  <si>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</si>
  <si>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</si>
  <si>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</si>
  <si>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</si>
  <si>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</si>
  <si>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</si>
  <si>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</si>
  <si>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</si>
  <si>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</si>
  <si>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</si>
  <si>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</si>
  <si>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</si>
  <si>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</si>
  <si>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</si>
  <si>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</si>
  <si>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</si>
  <si>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</si>
  <si>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</si>
  <si>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</si>
  <si>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</si>
  <si>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</si>
  <si>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</si>
  <si>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</si>
  <si>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</si>
  <si>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</si>
  <si>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</si>
  <si>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</si>
  <si>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</si>
  <si>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</si>
  <si>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</si>
  <si>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</si>
  <si>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</si>
  <si>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</si>
  <si>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</si>
  <si>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</si>
  <si>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</si>
  <si>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</si>
  <si>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</si>
  <si>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</si>
  <si>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</si>
  <si>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</si>
  <si>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</si>
  <si>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</si>
  <si>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</si>
  <si>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</si>
  <si>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</si>
  <si>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</si>
  <si>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</si>
  <si>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</si>
  <si>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</si>
  <si>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</si>
  <si>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</si>
  <si>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</si>
  <si>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</si>
  <si>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</si>
  <si>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</si>
  <si>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</si>
  <si>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</si>
  <si>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</si>
  <si>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</si>
  <si>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</si>
  <si>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</si>
  <si>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</si>
  <si>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</si>
  <si>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</si>
  <si>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</si>
  <si>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</si>
  <si>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</si>
  <si>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</si>
  <si>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</si>
  <si>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</si>
  <si>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</si>
  <si>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</si>
  <si>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</si>
  <si>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</si>
  <si>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</si>
  <si>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</si>
  <si>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</si>
  <si>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</si>
  <si>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</si>
  <si>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</si>
  <si>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</si>
  <si>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</si>
  <si>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</si>
  <si>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</si>
  <si>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</si>
  <si>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</si>
  <si>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</si>
  <si>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</si>
  <si>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</si>
  <si>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</si>
  <si>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</si>
  <si>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</si>
  <si>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</si>
  <si>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</si>
  <si>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</si>
  <si>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</si>
  <si>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</si>
  <si>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</si>
  <si>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</si>
  <si>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</si>
  <si>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</si>
  <si>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</si>
  <si>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</si>
  <si>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</si>
  <si>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</si>
  <si>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</si>
  <si>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</si>
  <si>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</si>
  <si>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</si>
  <si>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</si>
  <si>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</si>
  <si>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</si>
  <si>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</si>
  <si>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</si>
  <si>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</si>
  <si>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</si>
  <si>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</si>
  <si>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</si>
  <si>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</si>
  <si>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</si>
  <si>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</si>
  <si>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</si>
  <si>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</si>
  <si>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</si>
  <si>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</si>
  <si>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</si>
  <si>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</si>
  <si>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</si>
  <si>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</si>
  <si>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</si>
  <si>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</si>
  <si>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</si>
  <si>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</si>
  <si>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</si>
  <si>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</si>
  <si>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</si>
  <si>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</si>
  <si>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</si>
  <si>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</si>
  <si>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</si>
  <si>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</si>
  <si>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</si>
  <si>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</si>
  <si>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</si>
  <si>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</si>
  <si>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</si>
  <si>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</si>
  <si>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</si>
  <si>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</si>
  <si>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</si>
  <si>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</si>
  <si>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</si>
  <si>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</si>
  <si>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</si>
  <si>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</si>
  <si>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</si>
  <si>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</si>
  <si>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</si>
  <si>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</si>
  <si>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</si>
  <si>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</si>
  <si>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</si>
  <si>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</si>
  <si>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</si>
  <si>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</si>
  <si>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</si>
  <si>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</si>
  <si>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</si>
  <si>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</si>
  <si>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</si>
  <si>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</si>
  <si>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</si>
  <si>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</si>
  <si>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</si>
  <si>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</si>
  <si>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</si>
  <si>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</si>
  <si>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</si>
  <si>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</si>
  <si>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</si>
  <si>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</si>
  <si>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</si>
  <si>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</si>
  <si>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</si>
  <si>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</si>
  <si>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</si>
  <si>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</si>
  <si>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</si>
  <si>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</si>
  <si>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</si>
  <si>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</si>
  <si>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</si>
  <si>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</si>
  <si>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</si>
  <si>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</si>
  <si>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</si>
  <si>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</si>
  <si>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</si>
  <si>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</si>
  <si>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</si>
  <si>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</si>
  <si>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</si>
  <si>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</si>
  <si>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</si>
  <si>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</si>
  <si>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</si>
  <si>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</si>
  <si>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</si>
  <si>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</si>
  <si>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</si>
  <si>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</si>
  <si>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</si>
  <si>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</si>
  <si>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</si>
  <si>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</si>
  <si>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</si>
  <si>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</si>
  <si>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</si>
  <si>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</si>
  <si>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</si>
  <si>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</si>
  <si>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</si>
  <si>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</si>
  <si>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</si>
  <si>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</si>
  <si>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</si>
  <si>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</si>
  <si>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</si>
  <si>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</si>
  <si>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</si>
  <si>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</si>
  <si>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</si>
  <si>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</si>
  <si>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</si>
  <si>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</si>
  <si>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</si>
  <si>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</si>
  <si>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</si>
  <si>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</si>
  <si>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</si>
  <si>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</si>
  <si>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</si>
  <si>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</si>
  <si>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</si>
  <si>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</si>
  <si>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</si>
  <si>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</si>
  <si>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</si>
  <si>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</si>
  <si>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</si>
  <si>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</si>
  <si>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</si>
  <si>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</si>
  <si>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</si>
  <si>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</si>
  <si>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</si>
  <si>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</si>
  <si>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</si>
  <si>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</si>
  <si>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</si>
  <si>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</si>
  <si>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</si>
  <si>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</si>
  <si>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</si>
  <si>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</si>
  <si>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</si>
  <si>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</si>
  <si>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</si>
  <si>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</si>
  <si>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</si>
  <si>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</si>
  <si>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</si>
  <si>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</si>
  <si>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</si>
  <si>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</si>
  <si>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</si>
  <si>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</si>
  <si>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</si>
  <si>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</si>
  <si>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</si>
  <si>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</si>
  <si>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</si>
  <si>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</si>
  <si>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</si>
  <si>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</si>
  <si>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</si>
  <si>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</si>
  <si>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</si>
  <si>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</si>
  <si>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</si>
  <si>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</si>
  <si>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</si>
  <si>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</si>
  <si>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</si>
  <si>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</si>
  <si>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</si>
  <si>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</si>
  <si>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</si>
  <si>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</si>
  <si>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</si>
  <si>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</si>
  <si>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</si>
  <si>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</si>
  <si>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</si>
  <si>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</si>
  <si>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</si>
  <si>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</si>
  <si>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</si>
  <si>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</si>
  <si>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</si>
  <si>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</si>
  <si>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</si>
  <si>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</si>
  <si>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</si>
  <si>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</si>
  <si>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</si>
  <si>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</si>
  <si>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</si>
  <si>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</si>
  <si>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</si>
  <si>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</si>
  <si>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</si>
  <si>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</si>
  <si>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</si>
  <si>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</si>
  <si>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</si>
  <si>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</si>
  <si>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</si>
  <si>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</si>
  <si>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</si>
  <si>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</si>
  <si>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</si>
  <si>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</si>
  <si>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</si>
  <si>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</si>
  <si>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</si>
  <si>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</si>
  <si>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</si>
  <si>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</si>
  <si>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</si>
  <si>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</si>
  <si>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</si>
  <si>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</si>
  <si>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</si>
  <si>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</si>
  <si>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</si>
  <si>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</si>
  <si>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</si>
  <si>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</si>
  <si>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</si>
  <si>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</si>
  <si>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</si>
  <si>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</si>
  <si>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</si>
  <si>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</si>
  <si>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</si>
  <si>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</si>
  <si>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</si>
  <si>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</si>
  <si>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</si>
  <si>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</si>
  <si>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</si>
  <si>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</si>
  <si>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</si>
  <si>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</si>
  <si>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</si>
  <si>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</si>
  <si>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</si>
  <si>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</si>
  <si>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</si>
  <si>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</si>
  <si>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</si>
  <si>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</si>
  <si>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</si>
  <si>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</si>
  <si>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</si>
  <si>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</si>
  <si>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</si>
  <si>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</si>
  <si>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</si>
  <si>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</si>
  <si>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</si>
  <si>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</si>
  <si>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</si>
  <si>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</si>
  <si>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</si>
  <si>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</si>
  <si>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</si>
  <si>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</si>
  <si>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</si>
  <si>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</si>
  <si>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</si>
  <si>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</si>
  <si>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</si>
  <si>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</si>
  <si>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</si>
  <si>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</si>
  <si>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</si>
  <si>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</si>
  <si>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</si>
  <si>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</si>
  <si>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</si>
  <si>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</si>
  <si>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</si>
  <si>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</si>
  <si>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</si>
  <si>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</si>
  <si>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</si>
  <si>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</si>
  <si>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</si>
  <si>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</si>
  <si>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</si>
  <si>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</si>
  <si>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</si>
  <si>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</si>
  <si>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</si>
  <si>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</si>
  <si>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</si>
  <si>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</si>
  <si>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</si>
  <si>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</si>
  <si>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</si>
  <si>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</si>
  <si>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</si>
  <si>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</si>
  <si>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</si>
  <si>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</si>
  <si>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</si>
  <si>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</si>
  <si>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</si>
  <si>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</si>
  <si>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</si>
  <si>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</si>
  <si>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</si>
  <si>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</si>
  <si>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</si>
  <si>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</si>
  <si>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</si>
  <si>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</si>
  <si>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</si>
  <si>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</si>
  <si>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</si>
  <si>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</si>
  <si>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</si>
  <si>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</si>
  <si>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</si>
  <si>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</si>
  <si>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</si>
  <si>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</si>
  <si>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</si>
  <si>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</si>
  <si>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</si>
  <si>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</si>
  <si>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</si>
  <si>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</si>
  <si>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</si>
  <si>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</si>
  <si>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</si>
  <si>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</si>
  <si>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</si>
  <si>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</si>
  <si>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</si>
  <si>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</si>
  <si>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</si>
  <si>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</si>
  <si>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</si>
  <si>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</si>
  <si>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</si>
  <si>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</si>
  <si>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</si>
  <si>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</si>
  <si>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</si>
  <si>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</si>
  <si>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</si>
  <si>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</si>
  <si>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</si>
  <si>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</si>
  <si>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</si>
  <si>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</si>
  <si>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</si>
  <si>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</si>
  <si>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</si>
  <si>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</si>
  <si>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</si>
  <si>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</si>
  <si>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</si>
  <si>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</si>
  <si>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</si>
  <si>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</si>
  <si>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</si>
  <si>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</si>
  <si>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</si>
  <si>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</si>
  <si>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</si>
  <si>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</si>
  <si>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</si>
  <si>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</si>
  <si>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</si>
  <si>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</si>
  <si>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</si>
  <si>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</si>
  <si>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</si>
  <si>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</si>
  <si>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</si>
  <si>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</si>
  <si>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</si>
  <si>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</si>
  <si>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</si>
  <si>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</si>
  <si>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</si>
  <si>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</si>
  <si>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</si>
  <si>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</si>
  <si>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</si>
  <si>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</si>
  <si>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</si>
  <si>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</si>
  <si>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</si>
  <si>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</si>
  <si>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</si>
  <si>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</si>
  <si>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</si>
  <si>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</si>
  <si>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</si>
  <si>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</si>
  <si>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</si>
  <si>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</si>
  <si>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</si>
  <si>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</si>
  <si>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</si>
  <si>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</si>
  <si>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</si>
  <si>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</si>
  <si>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</si>
  <si>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</si>
  <si>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</si>
  <si>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</si>
  <si>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</si>
  <si>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</si>
  <si>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</si>
  <si>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</si>
  <si>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</si>
  <si>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</si>
  <si>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</si>
  <si>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</si>
  <si>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</si>
  <si>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</si>
  <si>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</si>
  <si>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</si>
  <si>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</si>
  <si>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</si>
  <si>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</si>
  <si>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</si>
  <si>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</si>
  <si>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</si>
  <si>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</si>
  <si>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</si>
  <si>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</si>
  <si>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</si>
  <si>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</si>
  <si>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</si>
  <si>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</si>
  <si>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</si>
  <si>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</si>
  <si>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</si>
  <si>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</si>
  <si>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</si>
  <si>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</si>
  <si>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</si>
  <si>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</si>
  <si>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</si>
  <si>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</si>
  <si>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</si>
  <si>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</si>
  <si>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</si>
  <si>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</si>
  <si>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</si>
  <si>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</si>
  <si>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</si>
  <si>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</si>
  <si>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</si>
  <si>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</si>
  <si>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</si>
  <si>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</si>
  <si>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</si>
  <si>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</si>
  <si>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</si>
  <si>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</si>
  <si>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</si>
  <si>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</si>
  <si>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</si>
  <si>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</si>
  <si>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</si>
  <si>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</si>
  <si>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</si>
  <si>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</si>
  <si>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</si>
  <si>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</si>
  <si>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</si>
  <si>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</si>
  <si>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</si>
  <si>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</si>
  <si>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</si>
  <si>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</si>
  <si>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</si>
  <si>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</si>
  <si>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</si>
  <si>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</si>
  <si>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</si>
  <si>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</si>
  <si>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</si>
  <si>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</si>
  <si>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</si>
  <si>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</si>
  <si>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</si>
  <si>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</si>
  <si>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</si>
  <si>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</si>
  <si>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</si>
  <si>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</si>
  <si>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</si>
  <si>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</si>
  <si>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</si>
  <si>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</si>
  <si>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</si>
  <si>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</si>
  <si>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</si>
  <si>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</si>
  <si>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</si>
  <si>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</si>
  <si>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</si>
  <si>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</si>
  <si>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</si>
  <si>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</si>
  <si>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</si>
  <si>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</si>
  <si>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</si>
  <si>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</si>
  <si>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</si>
  <si>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</si>
  <si>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</si>
  <si>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</si>
  <si>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</si>
  <si>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</si>
  <si>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</si>
  <si>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</si>
  <si>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</si>
  <si>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</si>
  <si>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</si>
  <si>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</si>
  <si>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</si>
  <si>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</si>
  <si>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</si>
  <si>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</si>
  <si>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</si>
  <si>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</si>
  <si>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</si>
  <si>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</si>
  <si>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</si>
  <si>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</si>
  <si>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</si>
  <si>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</si>
  <si>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</si>
  <si>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</si>
  <si>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</si>
  <si>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</si>
  <si>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</si>
  <si>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</si>
  <si>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</si>
  <si>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</si>
  <si>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</si>
  <si>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</si>
  <si>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</si>
  <si>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</si>
  <si>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</si>
  <si>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</si>
  <si>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</si>
  <si>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</si>
  <si>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</si>
  <si>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</si>
  <si>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</si>
  <si>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</si>
  <si>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</si>
  <si>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</si>
  <si>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</si>
  <si>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</si>
  <si>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</si>
  <si>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</si>
  <si>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</si>
  <si>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</si>
  <si>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</si>
  <si>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</si>
  <si>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</si>
  <si>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</si>
  <si>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</si>
  <si>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</si>
  <si>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</si>
  <si>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</si>
  <si>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</si>
  <si>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</si>
  <si>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</si>
  <si>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</si>
  <si>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</si>
  <si>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</si>
  <si>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</si>
  <si>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</si>
  <si>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</si>
  <si>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</si>
  <si>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</si>
  <si>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</si>
  <si>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</si>
  <si>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</si>
  <si>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</si>
  <si>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</si>
  <si>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</si>
  <si>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</si>
  <si>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</si>
  <si>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</si>
  <si>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</si>
  <si>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</si>
  <si>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</si>
  <si>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</si>
  <si>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</si>
  <si>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</si>
  <si>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</si>
  <si>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</si>
  <si>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</si>
  <si>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</si>
  <si>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</si>
  <si>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</si>
  <si>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</si>
  <si>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</si>
  <si>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</si>
  <si>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</si>
  <si>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</si>
  <si>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</si>
  <si>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</si>
  <si>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</si>
  <si>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</si>
  <si>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</si>
  <si>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</si>
  <si>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</si>
  <si>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</si>
  <si>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</si>
  <si>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</si>
  <si>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</si>
  <si>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</si>
  <si>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</si>
  <si>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</si>
  <si>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</si>
  <si>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</si>
  <si>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</si>
  <si>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</si>
  <si>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</si>
  <si>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</si>
  <si>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</si>
  <si>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</si>
  <si>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</si>
  <si>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</si>
  <si>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</si>
  <si>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</si>
  <si>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</si>
  <si>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</si>
  <si>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</si>
  <si>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</si>
  <si>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</si>
  <si>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</si>
  <si>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</si>
  <si>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</si>
  <si>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</si>
  <si>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</si>
  <si>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</si>
  <si>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</si>
  <si>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</si>
  <si>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</si>
  <si>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</si>
  <si>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</si>
  <si>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</si>
  <si>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</si>
  <si>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</si>
  <si>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</si>
  <si>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</si>
  <si>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</si>
  <si>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</si>
  <si>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</si>
  <si>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</si>
  <si>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</si>
  <si>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</si>
  <si>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</si>
  <si>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</si>
  <si>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</si>
  <si>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01.01.2016 г.</t>
  </si>
  <si>
    <t>31.12.2016 г.</t>
  </si>
  <si>
    <t>07.04.2017 г.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</si>
  <si>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</si>
  <si>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</si>
  <si>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</si>
  <si>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</si>
  <si>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</si>
  <si>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</si>
  <si>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</si>
  <si>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</si>
  <si>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</si>
  <si>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Анелия Русанова</t>
  </si>
  <si>
    <t>Главен счетоводител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</si>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</sst>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 t="str">
        <f>IF(ISBLANK(_endDate),"",_endDate)</f>
        <v>31.12.2016 г.</v>
      </c>
    </row>
    <row r="2" spans="1:27" ht="15.75">
      <c r="A2" s="654" t="s">
        <v>938</v>
      </c>
      <c r="B2" s="649"/>
      <c r="Z2" s="666">
        <v>2</v>
      </c>
      <c r="AA2" s="667" t="str">
        <f>IF(ISBLANK(_pdeReportingDate),"",_pdeReportingDate)</f>
        <v>07.04.2017 г.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Русанова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963</v>
      </c>
    </row>
    <row r="10" spans="1:2" ht="15.75">
      <c r="A10" s="7" t="s">
        <v>2</v>
      </c>
      <c r="B10" s="547" t="s">
        <v>964</v>
      </c>
    </row>
    <row r="11" spans="1:2" ht="15.75">
      <c r="A11" s="7" t="s">
        <v>950</v>
      </c>
      <c r="B11" s="547" t="s">
        <v>965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966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967</v>
      </c>
    </row>
    <row r="17" spans="1:2" ht="15.75">
      <c r="A17" s="7" t="s">
        <v>894</v>
      </c>
      <c r="B17" s="546" t="s">
        <v>968</v>
      </c>
    </row>
    <row r="18" spans="1:2" ht="15.75">
      <c r="A18" s="7" t="s">
        <v>893</v>
      </c>
      <c r="B18" s="546" t="s">
        <v>969</v>
      </c>
    </row>
    <row r="19" spans="1:2" ht="15.75">
      <c r="A19" s="7" t="s">
        <v>4</v>
      </c>
      <c r="B19" s="546" t="s">
        <v>970</v>
      </c>
    </row>
    <row r="20" spans="1:2" ht="15.75">
      <c r="A20" s="7" t="s">
        <v>5</v>
      </c>
      <c r="B20" s="546" t="s">
        <v>971</v>
      </c>
    </row>
    <row r="21" spans="1:2" ht="15.75">
      <c r="A21" s="10" t="s">
        <v>6</v>
      </c>
      <c r="B21" s="548" t="s">
        <v>972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973</v>
      </c>
    </row>
    <row r="24" spans="1:2" ht="15.75">
      <c r="A24" s="10" t="s">
        <v>892</v>
      </c>
      <c r="B24" s="657" t="s">
        <v>974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975</v>
      </c>
    </row>
    <row r="27" spans="1:2" ht="15.75">
      <c r="A27" s="10" t="s">
        <v>944</v>
      </c>
      <c r="B27" s="548" t="s">
        <v>976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-0.003528072229260548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-0.004751414625718112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-0.003942157793825147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-0.0017506724173603043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1.0248628476652206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1.0053789950244296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0.6632524989914385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0.47821507015106013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0.09321350127751132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1.0291632282554877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0.4962121814969841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0.1946217668852516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1.2052827091702303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0.4440898890710296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2209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0.047708522310051404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0.08253582932636198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10.521681749622926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 t="str">
        <f aca="true" t="shared" si="2" ref="C3:C34">endDate</f>
        <v>31.12.2016 г.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10971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 t="str">
        <f t="shared" si="2"/>
        <v>31.12.2016 г.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7330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 t="str">
        <f t="shared" si="2"/>
        <v>31.12.2016 г.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14753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 t="str">
        <f t="shared" si="2"/>
        <v>31.12.2016 г.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1445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 t="str">
        <f t="shared" si="2"/>
        <v>31.12.2016 г.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1583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 t="str">
        <f t="shared" si="2"/>
        <v>31.12.2016 г.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28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 t="str">
        <f t="shared" si="2"/>
        <v>31.12.2016 г.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6733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 t="str">
        <f t="shared" si="2"/>
        <v>31.12.2016 г.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1452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 t="str">
        <f t="shared" si="2"/>
        <v>31.12.2016 г.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44295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 t="str">
        <f t="shared" si="2"/>
        <v>31.12.2016 г.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128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 t="str">
        <f t="shared" si="2"/>
        <v>31.12.2016 г.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 t="str">
        <f t="shared" si="2"/>
        <v>31.12.2016 г.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 t="str">
        <f t="shared" si="2"/>
        <v>31.12.2016 г.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36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 t="str">
        <f t="shared" si="2"/>
        <v>31.12.2016 г.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 t="str">
        <f t="shared" si="2"/>
        <v>31.12.2016 г.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900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 t="str">
        <f t="shared" si="2"/>
        <v>31.12.2016 г.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941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 t="str">
        <f t="shared" si="2"/>
        <v>31.12.2016 г.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4104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 t="str">
        <f t="shared" si="2"/>
        <v>31.12.2016 г.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 t="str">
        <f t="shared" si="2"/>
        <v>31.12.2016 г.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4104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 t="str">
        <f t="shared" si="2"/>
        <v>31.12.2016 г.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728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 t="str">
        <f t="shared" si="2"/>
        <v>31.12.2016 г.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 t="str">
        <f t="shared" si="2"/>
        <v>31.12.2016 г.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 t="str">
        <f t="shared" si="2"/>
        <v>31.12.2016 г.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728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 t="str">
        <f t="shared" si="2"/>
        <v>31.12.2016 г.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 t="str">
        <f t="shared" si="2"/>
        <v>31.12.2016 г.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 t="str">
        <f t="shared" si="2"/>
        <v>31.12.2016 г.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 t="str">
        <f t="shared" si="2"/>
        <v>31.12.2016 г.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 t="str">
        <f t="shared" si="2"/>
        <v>31.12.2016 г.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 t="str">
        <f t="shared" si="2"/>
        <v>31.12.2016 г.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 t="str">
        <f t="shared" si="2"/>
        <v>31.12.2016 г.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 t="str">
        <f t="shared" si="2"/>
        <v>31.12.2016 г.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728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 t="str">
        <f t="shared" si="2"/>
        <v>31.12.2016 г.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 t="str">
        <f aca="true" t="shared" si="5" ref="C35:C66">endDate</f>
        <v>31.12.2016 г.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 t="str">
        <f t="shared" si="5"/>
        <v>31.12.2016 г.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30469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 t="str">
        <f t="shared" si="5"/>
        <v>31.12.2016 г.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 t="str">
        <f t="shared" si="5"/>
        <v>31.12.2016 г.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30469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 t="str">
        <f t="shared" si="5"/>
        <v>31.12.2016 г.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4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 t="str">
        <f t="shared" si="5"/>
        <v>31.12.2016 г.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139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 t="str">
        <f t="shared" si="5"/>
        <v>31.12.2016 г.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80808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 t="str">
        <f t="shared" si="5"/>
        <v>31.12.2016 г.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4956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 t="str">
        <f t="shared" si="5"/>
        <v>31.12.2016 г.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3271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 t="str">
        <f t="shared" si="5"/>
        <v>31.12.2016 г.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660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 t="str">
        <f t="shared" si="5"/>
        <v>31.12.2016 г.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6324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 t="str">
        <f t="shared" si="5"/>
        <v>31.12.2016 г.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 t="str">
        <f t="shared" si="5"/>
        <v>31.12.2016 г.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15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 t="str">
        <f t="shared" si="5"/>
        <v>31.12.2016 г.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15226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 t="str">
        <f t="shared" si="5"/>
        <v>31.12.2016 г.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 t="str">
        <f t="shared" si="5"/>
        <v>31.12.2016 г.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7120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 t="str">
        <f t="shared" si="5"/>
        <v>31.12.2016 г.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48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 t="str">
        <f t="shared" si="5"/>
        <v>31.12.2016 г.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77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 t="str">
        <f t="shared" si="5"/>
        <v>31.12.2016 г.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127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 t="str">
        <f t="shared" si="5"/>
        <v>31.12.2016 г.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217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 t="str">
        <f t="shared" si="5"/>
        <v>31.12.2016 г.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2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 t="str">
        <f t="shared" si="5"/>
        <v>31.12.2016 г.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665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 t="str">
        <f t="shared" si="5"/>
        <v>31.12.2016 г.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8256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 t="str">
        <f t="shared" si="5"/>
        <v>31.12.2016 г.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 t="str">
        <f t="shared" si="5"/>
        <v>31.12.2016 г.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11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 t="str">
        <f t="shared" si="5"/>
        <v>31.12.2016 г.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 t="str">
        <f t="shared" si="5"/>
        <v>31.12.2016 г.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 t="str">
        <f t="shared" si="5"/>
        <v>31.12.2016 г.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 t="str">
        <f t="shared" si="5"/>
        <v>31.12.2016 г.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17167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 t="str">
        <f t="shared" si="5"/>
        <v>31.12.2016 г.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17178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 t="str">
        <f t="shared" si="5"/>
        <v>31.12.2016 г.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148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 t="str">
        <f t="shared" si="5"/>
        <v>31.12.2016 г.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3781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 t="str">
        <f aca="true" t="shared" si="8" ref="C67:C98">endDate</f>
        <v>31.12.2016 г.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230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 t="str">
        <f t="shared" si="8"/>
        <v>31.12.2016 г.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 t="str">
        <f t="shared" si="8"/>
        <v>31.12.2016 г.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4159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 t="str">
        <f t="shared" si="8"/>
        <v>31.12.2016 г.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39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 t="str">
        <f t="shared" si="8"/>
        <v>31.12.2016 г.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44858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 t="str">
        <f t="shared" si="8"/>
        <v>31.12.2016 г.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125666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 t="str">
        <f t="shared" si="8"/>
        <v>31.12.2016 г.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2357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 t="str">
        <f t="shared" si="8"/>
        <v>31.12.2016 г.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2357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 t="str">
        <f t="shared" si="8"/>
        <v>31.12.2016 г.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 t="str">
        <f t="shared" si="8"/>
        <v>31.12.2016 г.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 t="str">
        <f t="shared" si="8"/>
        <v>31.12.2016 г.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 t="str">
        <f t="shared" si="8"/>
        <v>31.12.2016 г.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 t="str">
        <f t="shared" si="8"/>
        <v>31.12.2016 г.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2357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 t="str">
        <f t="shared" si="8"/>
        <v>31.12.2016 г.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699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 t="str">
        <f t="shared" si="8"/>
        <v>31.12.2016 г.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9328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 t="str">
        <f t="shared" si="8"/>
        <v>31.12.2016 г.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34305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 t="str">
        <f t="shared" si="8"/>
        <v>31.12.2016 г.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1099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 t="str">
        <f t="shared" si="8"/>
        <v>31.12.2016 г.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 t="str">
        <f t="shared" si="8"/>
        <v>31.12.2016 г.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33202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 t="str">
        <f t="shared" si="8"/>
        <v>31.12.2016 г.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44332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 t="str">
        <f t="shared" si="8"/>
        <v>31.12.2016 г.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-167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 t="str">
        <f t="shared" si="8"/>
        <v>31.12.2016 г.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6398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 t="str">
        <f t="shared" si="8"/>
        <v>31.12.2016 г.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-6565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 t="str">
        <f t="shared" si="8"/>
        <v>31.12.2016 г.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 t="str">
        <f t="shared" si="8"/>
        <v>31.12.2016 г.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 t="str">
        <f t="shared" si="8"/>
        <v>31.12.2016 г.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-220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 t="str">
        <f t="shared" si="8"/>
        <v>31.12.2016 г.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-387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 t="str">
        <f t="shared" si="8"/>
        <v>31.12.2016 г.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46302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 t="str">
        <f t="shared" si="8"/>
        <v>31.12.2016 г.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23557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 t="str">
        <f t="shared" si="8"/>
        <v>31.12.2016 г.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 t="str">
        <f t="shared" si="8"/>
        <v>31.12.2016 г.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9695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 t="str">
        <f t="shared" si="8"/>
        <v>31.12.2016 г.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 t="str">
        <f aca="true" t="shared" si="11" ref="C99:C125">endDate</f>
        <v>31.12.2016 г.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 t="str">
        <f t="shared" si="11"/>
        <v>31.12.2016 г.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 t="str">
        <f t="shared" si="11"/>
        <v>31.12.2016 г.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213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 t="str">
        <f t="shared" si="11"/>
        <v>31.12.2016 г.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9908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 t="str">
        <f t="shared" si="11"/>
        <v>31.12.2016 г.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 t="str">
        <f t="shared" si="11"/>
        <v>31.12.2016 г.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 t="str">
        <f t="shared" si="11"/>
        <v>31.12.2016 г.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263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 t="str">
        <f t="shared" si="11"/>
        <v>31.12.2016 г.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1018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 t="str">
        <f t="shared" si="11"/>
        <v>31.12.2016 г.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11189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 t="str">
        <f t="shared" si="11"/>
        <v>31.12.2016 г.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5437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 t="str">
        <f t="shared" si="11"/>
        <v>31.12.2016 г.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443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 t="str">
        <f t="shared" si="11"/>
        <v>31.12.2016 г.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17125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 t="str">
        <f t="shared" si="11"/>
        <v>31.12.2016 г.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 t="str">
        <f t="shared" si="11"/>
        <v>31.12.2016 г.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2275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 t="str">
        <f t="shared" si="11"/>
        <v>31.12.2016 г.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11773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 t="str">
        <f t="shared" si="11"/>
        <v>31.12.2016 г.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1101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 t="str">
        <f t="shared" si="11"/>
        <v>31.12.2016 г.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1332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 t="str">
        <f t="shared" si="11"/>
        <v>31.12.2016 г.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297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 t="str">
        <f t="shared" si="11"/>
        <v>31.12.2016 г.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347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 t="str">
        <f t="shared" si="11"/>
        <v>31.12.2016 г.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1606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 t="str">
        <f t="shared" si="11"/>
        <v>31.12.2016 г.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77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 t="str">
        <f t="shared" si="11"/>
        <v>31.12.2016 г.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24688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 t="str">
        <f t="shared" si="11"/>
        <v>31.12.2016 г.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17190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 t="str">
        <f t="shared" si="11"/>
        <v>31.12.2016 г.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2354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 t="str">
        <f t="shared" si="11"/>
        <v>31.12.2016 г.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386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 t="str">
        <f t="shared" si="11"/>
        <v>31.12.2016 г.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44618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 t="str">
        <f t="shared" si="11"/>
        <v>31.12.2016 г.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125666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 t="str">
        <f aca="true" t="shared" si="14" ref="C127:C158">endDate</f>
        <v>31.12.2016 г.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13625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 t="str">
        <f t="shared" si="14"/>
        <v>31.12.2016 г.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4029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 t="str">
        <f t="shared" si="14"/>
        <v>31.12.2016 г.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3095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 t="str">
        <f t="shared" si="14"/>
        <v>31.12.2016 г.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9936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 t="str">
        <f t="shared" si="14"/>
        <v>31.12.2016 г.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1915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 t="str">
        <f t="shared" si="14"/>
        <v>31.12.2016 г.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29608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 t="str">
        <f t="shared" si="14"/>
        <v>31.12.2016 г.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-1010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 t="str">
        <f t="shared" si="14"/>
        <v>31.12.2016 г.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703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 t="str">
        <f t="shared" si="14"/>
        <v>31.12.2016 г.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 t="str">
        <f t="shared" si="14"/>
        <v>31.12.2016 г.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 t="str">
        <f t="shared" si="14"/>
        <v>31.12.2016 г.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61901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 t="str">
        <f t="shared" si="14"/>
        <v>31.12.2016 г.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650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 t="str">
        <f t="shared" si="14"/>
        <v>31.12.2016 г.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 t="str">
        <f t="shared" si="14"/>
        <v>31.12.2016 г.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22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 t="str">
        <f t="shared" si="14"/>
        <v>31.12.2016 г.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131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 t="str">
        <f t="shared" si="14"/>
        <v>31.12.2016 г.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803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 t="str">
        <f t="shared" si="14"/>
        <v>31.12.2016 г.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62704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 t="str">
        <f t="shared" si="14"/>
        <v>31.12.2016 г.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1559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 t="str">
        <f t="shared" si="14"/>
        <v>31.12.2016 г.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 t="str">
        <f t="shared" si="14"/>
        <v>31.12.2016 г.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 t="str">
        <f t="shared" si="14"/>
        <v>31.12.2016 г.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62704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 t="str">
        <f t="shared" si="14"/>
        <v>31.12.2016 г.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1559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 t="str">
        <f t="shared" si="14"/>
        <v>31.12.2016 г.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355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 t="str">
        <f t="shared" si="14"/>
        <v>31.12.2016 г.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299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 t="str">
        <f t="shared" si="14"/>
        <v>31.12.2016 г.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56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 t="str">
        <f t="shared" si="14"/>
        <v>31.12.2016 г.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 t="str">
        <f t="shared" si="14"/>
        <v>31.12.2016 г.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1204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 t="str">
        <f t="shared" si="14"/>
        <v>31.12.2016 г.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1424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 t="str">
        <f t="shared" si="14"/>
        <v>31.12.2016 г.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 t="str">
        <f t="shared" si="14"/>
        <v>31.12.2016 г.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64263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 t="str">
        <f t="shared" si="14"/>
        <v>31.12.2016 г.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24126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 t="str">
        <f t="shared" si="14"/>
        <v>31.12.2016 г.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30836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 t="str">
        <f aca="true" t="shared" si="17" ref="C159:C179">endDate</f>
        <v>31.12.2016 г.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2687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 t="str">
        <f t="shared" si="17"/>
        <v>31.12.2016 г.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4708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 t="str">
        <f t="shared" si="17"/>
        <v>31.12.2016 г.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62357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 t="str">
        <f t="shared" si="17"/>
        <v>31.12.2016 г.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99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 t="str">
        <f t="shared" si="17"/>
        <v>31.12.2016 г.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99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 t="str">
        <f t="shared" si="17"/>
        <v>31.12.2016 г.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119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 t="str">
        <f t="shared" si="17"/>
        <v>31.12.2016 г.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333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 t="str">
        <f t="shared" si="17"/>
        <v>31.12.2016 г.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 t="str">
        <f t="shared" si="17"/>
        <v>31.12.2016 г.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4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 t="str">
        <f t="shared" si="17"/>
        <v>31.12.2016 г.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1333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 t="str">
        <f t="shared" si="17"/>
        <v>31.12.2016 г.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1807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 t="str">
        <f t="shared" si="17"/>
        <v>31.12.2016 г.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64263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 t="str">
        <f t="shared" si="17"/>
        <v>31.12.2016 г.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 t="str">
        <f t="shared" si="17"/>
        <v>31.12.2016 г.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 t="str">
        <f t="shared" si="17"/>
        <v>31.12.2016 г.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 t="str">
        <f t="shared" si="17"/>
        <v>31.12.2016 г.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64263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 t="str">
        <f t="shared" si="17"/>
        <v>31.12.2016 г.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 t="str">
        <f t="shared" si="17"/>
        <v>31.12.2016 г.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 t="str">
        <f t="shared" si="17"/>
        <v>31.12.2016 г.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 t="str">
        <f t="shared" si="17"/>
        <v>31.12.2016 г.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220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 t="str">
        <f t="shared" si="17"/>
        <v>31.12.2016 г.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64263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 t="str">
        <f aca="true" t="shared" si="20" ref="C181:C216">endDate</f>
        <v>31.12.2016 г.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71595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 t="str">
        <f t="shared" si="20"/>
        <v>31.12.2016 г.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-62129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 t="str">
        <f t="shared" si="20"/>
        <v>31.12.2016 г.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-16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 t="str">
        <f t="shared" si="20"/>
        <v>31.12.2016 г.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-11644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 t="str">
        <f t="shared" si="20"/>
        <v>31.12.2016 г.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925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 t="str">
        <f t="shared" si="20"/>
        <v>31.12.2016 г.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-268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 t="str">
        <f t="shared" si="20"/>
        <v>31.12.2016 г.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33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 t="str">
        <f t="shared" si="20"/>
        <v>31.12.2016 г.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-287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 t="str">
        <f t="shared" si="20"/>
        <v>31.12.2016 г.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-11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 t="str">
        <f t="shared" si="20"/>
        <v>31.12.2016 г.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1599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 t="str">
        <f t="shared" si="20"/>
        <v>31.12.2016 г.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-203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 t="str">
        <f t="shared" si="20"/>
        <v>31.12.2016 г.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-467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 t="str">
        <f t="shared" si="20"/>
        <v>31.12.2016 г.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95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 t="str">
        <f t="shared" si="20"/>
        <v>31.12.2016 г.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 t="str">
        <f t="shared" si="20"/>
        <v>31.12.2016 г.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 t="str">
        <f t="shared" si="20"/>
        <v>31.12.2016 г.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5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 t="str">
        <f t="shared" si="20"/>
        <v>31.12.2016 г.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-53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 t="str">
        <f t="shared" si="20"/>
        <v>31.12.2016 г.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345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 t="str">
        <f t="shared" si="20"/>
        <v>31.12.2016 г.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 t="str">
        <f t="shared" si="20"/>
        <v>31.12.2016 г.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 t="str">
        <f t="shared" si="20"/>
        <v>31.12.2016 г.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-7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 t="str">
        <f t="shared" si="20"/>
        <v>31.12.2016 г.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-82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 t="str">
        <f t="shared" si="20"/>
        <v>31.12.2016 г.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 t="str">
        <f t="shared" si="20"/>
        <v>31.12.2016 г.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 t="str">
        <f t="shared" si="20"/>
        <v>31.12.2016 г.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6378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 t="str">
        <f t="shared" si="20"/>
        <v>31.12.2016 г.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-1325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 t="str">
        <f t="shared" si="20"/>
        <v>31.12.2016 г.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-2803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 t="str">
        <f t="shared" si="20"/>
        <v>31.12.2016 г.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 t="str">
        <f t="shared" si="20"/>
        <v>31.12.2016 г.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 t="str">
        <f t="shared" si="20"/>
        <v>31.12.2016 г.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116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 t="str">
        <f t="shared" si="20"/>
        <v>31.12.2016 г.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2364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 t="str">
        <f t="shared" si="20"/>
        <v>31.12.2016 г.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2079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 t="str">
        <f t="shared" si="20"/>
        <v>31.12.2016 г.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2080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 t="str">
        <f t="shared" si="20"/>
        <v>31.12.2016 г.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4159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 t="str">
        <f t="shared" si="20"/>
        <v>31.12.2016 г.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3929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 t="str">
        <f t="shared" si="20"/>
        <v>31.12.2016 г.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230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 t="str">
        <f aca="true" t="shared" si="23" ref="C218:C281">endDate</f>
        <v>31.12.2016 г.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2357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 t="str">
        <f t="shared" si="23"/>
        <v>31.12.2016 г.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 t="str">
        <f t="shared" si="23"/>
        <v>31.12.2016 г.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 t="str">
        <f t="shared" si="23"/>
        <v>31.12.2016 г.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 t="str">
        <f t="shared" si="23"/>
        <v>31.12.2016 г.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2357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 t="str">
        <f t="shared" si="23"/>
        <v>31.12.2016 г.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 t="str">
        <f t="shared" si="23"/>
        <v>31.12.2016 г.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 t="str">
        <f t="shared" si="23"/>
        <v>31.12.2016 г.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 t="str">
        <f t="shared" si="23"/>
        <v>31.12.2016 г.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 t="str">
        <f t="shared" si="23"/>
        <v>31.12.2016 г.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 t="str">
        <f t="shared" si="23"/>
        <v>31.12.2016 г.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 t="str">
        <f t="shared" si="23"/>
        <v>31.12.2016 г.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 t="str">
        <f t="shared" si="23"/>
        <v>31.12.2016 г.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 t="str">
        <f t="shared" si="23"/>
        <v>31.12.2016 г.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 t="str">
        <f t="shared" si="23"/>
        <v>31.12.2016 г.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 t="str">
        <f t="shared" si="23"/>
        <v>31.12.2016 г.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 t="str">
        <f t="shared" si="23"/>
        <v>31.12.2016 г.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 t="str">
        <f t="shared" si="23"/>
        <v>31.12.2016 г.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 t="str">
        <f t="shared" si="23"/>
        <v>31.12.2016 г.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2357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 t="str">
        <f t="shared" si="23"/>
        <v>31.12.2016 г.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 t="str">
        <f t="shared" si="23"/>
        <v>31.12.2016 г.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 t="str">
        <f t="shared" si="23"/>
        <v>31.12.2016 г.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2357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 t="str">
        <f t="shared" si="23"/>
        <v>31.12.2016 г.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14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 t="str">
        <f t="shared" si="23"/>
        <v>31.12.2016 г.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 t="str">
        <f t="shared" si="23"/>
        <v>31.12.2016 г.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 t="str">
        <f t="shared" si="23"/>
        <v>31.12.2016 г.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 t="str">
        <f t="shared" si="23"/>
        <v>31.12.2016 г.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14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 t="str">
        <f t="shared" si="23"/>
        <v>31.12.2016 г.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 t="str">
        <f t="shared" si="23"/>
        <v>31.12.2016 г.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 t="str">
        <f t="shared" si="23"/>
        <v>31.12.2016 г.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 t="str">
        <f t="shared" si="23"/>
        <v>31.12.2016 г.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 t="str">
        <f t="shared" si="23"/>
        <v>31.12.2016 г.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 t="str">
        <f t="shared" si="23"/>
        <v>31.12.2016 г.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 t="str">
        <f t="shared" si="23"/>
        <v>31.12.2016 г.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 t="str">
        <f t="shared" si="23"/>
        <v>31.12.2016 г.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 t="str">
        <f t="shared" si="23"/>
        <v>31.12.2016 г.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 t="str">
        <f t="shared" si="23"/>
        <v>31.12.2016 г.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 t="str">
        <f t="shared" si="23"/>
        <v>31.12.2016 г.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 t="str">
        <f t="shared" si="23"/>
        <v>31.12.2016 г.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 t="str">
        <f t="shared" si="23"/>
        <v>31.12.2016 г.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685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 t="str">
        <f t="shared" si="23"/>
        <v>31.12.2016 г.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699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 t="str">
        <f t="shared" si="23"/>
        <v>31.12.2016 г.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 t="str">
        <f t="shared" si="23"/>
        <v>31.12.2016 г.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 t="str">
        <f t="shared" si="23"/>
        <v>31.12.2016 г.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699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 t="str">
        <f t="shared" si="23"/>
        <v>31.12.2016 г.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6253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 t="str">
        <f t="shared" si="23"/>
        <v>31.12.2016 г.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 t="str">
        <f t="shared" si="23"/>
        <v>31.12.2016 г.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 t="str">
        <f t="shared" si="23"/>
        <v>31.12.2016 г.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 t="str">
        <f t="shared" si="23"/>
        <v>31.12.2016 г.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6253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 t="str">
        <f t="shared" si="23"/>
        <v>31.12.2016 г.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 t="str">
        <f t="shared" si="23"/>
        <v>31.12.2016 г.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 t="str">
        <f t="shared" si="23"/>
        <v>31.12.2016 г.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 t="str">
        <f t="shared" si="23"/>
        <v>31.12.2016 г.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 t="str">
        <f t="shared" si="23"/>
        <v>31.12.2016 г.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 t="str">
        <f t="shared" si="23"/>
        <v>31.12.2016 г.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128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 t="str">
        <f t="shared" si="23"/>
        <v>31.12.2016 г.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128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 t="str">
        <f t="shared" si="23"/>
        <v>31.12.2016 г.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 t="str">
        <f t="shared" si="23"/>
        <v>31.12.2016 г.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 t="str">
        <f t="shared" si="23"/>
        <v>31.12.2016 г.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 t="str">
        <f t="shared" si="23"/>
        <v>31.12.2016 г.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 t="str">
        <f t="shared" si="23"/>
        <v>31.12.2016 г.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 t="str">
        <f t="shared" si="23"/>
        <v>31.12.2016 г.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2947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 t="str">
        <f t="shared" si="23"/>
        <v>31.12.2016 г.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9328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 t="str">
        <f t="shared" si="23"/>
        <v>31.12.2016 г.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 t="str">
        <f aca="true" t="shared" si="26" ref="C282:C345">endDate</f>
        <v>31.12.2016 г.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 t="str">
        <f t="shared" si="26"/>
        <v>31.12.2016 г.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9328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 t="str">
        <f t="shared" si="26"/>
        <v>31.12.2016 г.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696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 t="str">
        <f t="shared" si="26"/>
        <v>31.12.2016 г.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 t="str">
        <f t="shared" si="26"/>
        <v>31.12.2016 г.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 t="str">
        <f t="shared" si="26"/>
        <v>31.12.2016 г.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 t="str">
        <f t="shared" si="26"/>
        <v>31.12.2016 г.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696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 t="str">
        <f t="shared" si="26"/>
        <v>31.12.2016 г.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 t="str">
        <f t="shared" si="26"/>
        <v>31.12.2016 г.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 t="str">
        <f t="shared" si="26"/>
        <v>31.12.2016 г.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 t="str">
        <f t="shared" si="26"/>
        <v>31.12.2016 г.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 t="str">
        <f t="shared" si="26"/>
        <v>31.12.2016 г.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 t="str">
        <f t="shared" si="26"/>
        <v>31.12.2016 г.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 t="str">
        <f t="shared" si="26"/>
        <v>31.12.2016 г.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 t="str">
        <f t="shared" si="26"/>
        <v>31.12.2016 г.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 t="str">
        <f t="shared" si="26"/>
        <v>31.12.2016 г.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 t="str">
        <f t="shared" si="26"/>
        <v>31.12.2016 г.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 t="str">
        <f t="shared" si="26"/>
        <v>31.12.2016 г.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 t="str">
        <f t="shared" si="26"/>
        <v>31.12.2016 г.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 t="str">
        <f t="shared" si="26"/>
        <v>31.12.2016 г.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403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 t="str">
        <f t="shared" si="26"/>
        <v>31.12.2016 г.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1099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 t="str">
        <f t="shared" si="26"/>
        <v>31.12.2016 г.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 t="str">
        <f t="shared" si="26"/>
        <v>31.12.2016 г.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 t="str">
        <f t="shared" si="26"/>
        <v>31.12.2016 г.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1099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 t="str">
        <f t="shared" si="26"/>
        <v>31.12.2016 г.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 t="str">
        <f t="shared" si="26"/>
        <v>31.12.2016 г.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 t="str">
        <f t="shared" si="26"/>
        <v>31.12.2016 г.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 t="str">
        <f t="shared" si="26"/>
        <v>31.12.2016 г.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 t="str">
        <f t="shared" si="26"/>
        <v>31.12.2016 г.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 t="str">
        <f t="shared" si="26"/>
        <v>31.12.2016 г.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 t="str">
        <f t="shared" si="26"/>
        <v>31.12.2016 г.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 t="str">
        <f t="shared" si="26"/>
        <v>31.12.2016 г.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 t="str">
        <f t="shared" si="26"/>
        <v>31.12.2016 г.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 t="str">
        <f t="shared" si="26"/>
        <v>31.12.2016 г.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 t="str">
        <f t="shared" si="26"/>
        <v>31.12.2016 г.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 t="str">
        <f t="shared" si="26"/>
        <v>31.12.2016 г.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 t="str">
        <f t="shared" si="26"/>
        <v>31.12.2016 г.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 t="str">
        <f t="shared" si="26"/>
        <v>31.12.2016 г.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 t="str">
        <f t="shared" si="26"/>
        <v>31.12.2016 г.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 t="str">
        <f t="shared" si="26"/>
        <v>31.12.2016 г.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 t="str">
        <f t="shared" si="26"/>
        <v>31.12.2016 г.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 t="str">
        <f t="shared" si="26"/>
        <v>31.12.2016 г.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 t="str">
        <f t="shared" si="26"/>
        <v>31.12.2016 г.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 t="str">
        <f t="shared" si="26"/>
        <v>31.12.2016 г.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 t="str">
        <f t="shared" si="26"/>
        <v>31.12.2016 г.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 t="str">
        <f t="shared" si="26"/>
        <v>31.12.2016 г.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 t="str">
        <f t="shared" si="26"/>
        <v>31.12.2016 г.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20551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 t="str">
        <f t="shared" si="26"/>
        <v>31.12.2016 г.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 t="str">
        <f t="shared" si="26"/>
        <v>31.12.2016 г.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 t="str">
        <f t="shared" si="26"/>
        <v>31.12.2016 г.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 t="str">
        <f t="shared" si="26"/>
        <v>31.12.2016 г.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20551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 t="str">
        <f t="shared" si="26"/>
        <v>31.12.2016 г.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 t="str">
        <f t="shared" si="26"/>
        <v>31.12.2016 г.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171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 t="str">
        <f t="shared" si="26"/>
        <v>31.12.2016 г.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 t="str">
        <f t="shared" si="26"/>
        <v>31.12.2016 г.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171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 t="str">
        <f t="shared" si="26"/>
        <v>31.12.2016 г.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-809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 t="str">
        <f t="shared" si="26"/>
        <v>31.12.2016 г.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 t="str">
        <f t="shared" si="26"/>
        <v>31.12.2016 г.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 t="str">
        <f t="shared" si="26"/>
        <v>31.12.2016 г.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 t="str">
        <f t="shared" si="26"/>
        <v>31.12.2016 г.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 t="str">
        <f t="shared" si="26"/>
        <v>31.12.2016 г.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 t="str">
        <f t="shared" si="26"/>
        <v>31.12.2016 г.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 t="str">
        <f t="shared" si="26"/>
        <v>31.12.2016 г.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 t="str">
        <f t="shared" si="26"/>
        <v>31.12.2016 г.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13289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 t="str">
        <f aca="true" t="shared" si="29" ref="C346:C409">endDate</f>
        <v>31.12.2016 г.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33202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 t="str">
        <f t="shared" si="29"/>
        <v>31.12.2016 г.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 t="str">
        <f t="shared" si="29"/>
        <v>31.12.2016 г.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 t="str">
        <f t="shared" si="29"/>
        <v>31.12.2016 г.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33202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 t="str">
        <f t="shared" si="29"/>
        <v>31.12.2016 г.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4096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 t="str">
        <f t="shared" si="29"/>
        <v>31.12.2016 г.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 t="str">
        <f t="shared" si="29"/>
        <v>31.12.2016 г.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 t="str">
        <f t="shared" si="29"/>
        <v>31.12.2016 г.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 t="str">
        <f t="shared" si="29"/>
        <v>31.12.2016 г.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4096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 t="str">
        <f t="shared" si="29"/>
        <v>31.12.2016 г.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 t="str">
        <f t="shared" si="29"/>
        <v>31.12.2016 г.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-502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 t="str">
        <f t="shared" si="29"/>
        <v>31.12.2016 г.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-326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 t="str">
        <f t="shared" si="29"/>
        <v>31.12.2016 г.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-176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 t="str">
        <f t="shared" si="29"/>
        <v>31.12.2016 г.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 t="str">
        <f t="shared" si="29"/>
        <v>31.12.2016 г.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 t="str">
        <f t="shared" si="29"/>
        <v>31.12.2016 г.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 t="str">
        <f t="shared" si="29"/>
        <v>31.12.2016 г.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 t="str">
        <f t="shared" si="29"/>
        <v>31.12.2016 г.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 t="str">
        <f t="shared" si="29"/>
        <v>31.12.2016 г.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 t="str">
        <f t="shared" si="29"/>
        <v>31.12.2016 г.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 t="str">
        <f t="shared" si="29"/>
        <v>31.12.2016 г.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 t="str">
        <f t="shared" si="29"/>
        <v>31.12.2016 г.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2805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 t="str">
        <f t="shared" si="29"/>
        <v>31.12.2016 г.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6399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 t="str">
        <f t="shared" si="29"/>
        <v>31.12.2016 г.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 t="str">
        <f t="shared" si="29"/>
        <v>31.12.2016 г.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 t="str">
        <f t="shared" si="29"/>
        <v>31.12.2016 г.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6399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 t="str">
        <f t="shared" si="29"/>
        <v>31.12.2016 г.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-4758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 t="str">
        <f t="shared" si="29"/>
        <v>31.12.2016 г.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 t="str">
        <f t="shared" si="29"/>
        <v>31.12.2016 г.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 t="str">
        <f t="shared" si="29"/>
        <v>31.12.2016 г.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 t="str">
        <f t="shared" si="29"/>
        <v>31.12.2016 г.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-4758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 t="str">
        <f t="shared" si="29"/>
        <v>31.12.2016 г.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-220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 t="str">
        <f t="shared" si="29"/>
        <v>31.12.2016 г.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 t="str">
        <f t="shared" si="29"/>
        <v>31.12.2016 г.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 t="str">
        <f t="shared" si="29"/>
        <v>31.12.2016 г.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 t="str">
        <f t="shared" si="29"/>
        <v>31.12.2016 г.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809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 t="str">
        <f t="shared" si="29"/>
        <v>31.12.2016 г.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 t="str">
        <f t="shared" si="29"/>
        <v>31.12.2016 г.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 t="str">
        <f t="shared" si="29"/>
        <v>31.12.2016 г.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 t="str">
        <f t="shared" si="29"/>
        <v>31.12.2016 г.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 t="str">
        <f t="shared" si="29"/>
        <v>31.12.2016 г.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 t="str">
        <f t="shared" si="29"/>
        <v>31.12.2016 г.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 t="str">
        <f t="shared" si="29"/>
        <v>31.12.2016 г.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 t="str">
        <f t="shared" si="29"/>
        <v>31.12.2016 г.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-2617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 t="str">
        <f t="shared" si="29"/>
        <v>31.12.2016 г.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-6786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 t="str">
        <f t="shared" si="29"/>
        <v>31.12.2016 г.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 t="str">
        <f t="shared" si="29"/>
        <v>31.12.2016 г.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 t="str">
        <f t="shared" si="29"/>
        <v>31.12.2016 г.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-6786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 t="str">
        <f t="shared" si="29"/>
        <v>31.12.2016 г.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 t="str">
        <f t="shared" si="29"/>
        <v>31.12.2016 г.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 t="str">
        <f t="shared" si="29"/>
        <v>31.12.2016 г.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 t="str">
        <f t="shared" si="29"/>
        <v>31.12.2016 г.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 t="str">
        <f t="shared" si="29"/>
        <v>31.12.2016 г.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 t="str">
        <f t="shared" si="29"/>
        <v>31.12.2016 г.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 t="str">
        <f t="shared" si="29"/>
        <v>31.12.2016 г.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 t="str">
        <f t="shared" si="29"/>
        <v>31.12.2016 г.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 t="str">
        <f t="shared" si="29"/>
        <v>31.12.2016 г.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 t="str">
        <f t="shared" si="29"/>
        <v>31.12.2016 г.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 t="str">
        <f t="shared" si="29"/>
        <v>31.12.2016 г.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 t="str">
        <f t="shared" si="29"/>
        <v>31.12.2016 г.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 t="str">
        <f t="shared" si="29"/>
        <v>31.12.2016 г.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 t="str">
        <f t="shared" si="29"/>
        <v>31.12.2016 г.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 t="str">
        <f t="shared" si="29"/>
        <v>31.12.2016 г.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 t="str">
        <f t="shared" si="29"/>
        <v>31.12.2016 г.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 t="str">
        <f aca="true" t="shared" si="32" ref="C410:C459">endDate</f>
        <v>31.12.2016 г.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 t="str">
        <f t="shared" si="32"/>
        <v>31.12.2016 г.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 t="str">
        <f t="shared" si="32"/>
        <v>31.12.2016 г.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 t="str">
        <f t="shared" si="32"/>
        <v>31.12.2016 г.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 t="str">
        <f t="shared" si="32"/>
        <v>31.12.2016 г.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 t="str">
        <f t="shared" si="32"/>
        <v>31.12.2016 г.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 t="str">
        <f t="shared" si="32"/>
        <v>31.12.2016 г.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29213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 t="str">
        <f t="shared" si="32"/>
        <v>31.12.2016 г.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 t="str">
        <f t="shared" si="32"/>
        <v>31.12.2016 г.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 t="str">
        <f t="shared" si="32"/>
        <v>31.12.2016 г.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 t="str">
        <f t="shared" si="32"/>
        <v>31.12.2016 г.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29213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 t="str">
        <f t="shared" si="32"/>
        <v>31.12.2016 г.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-220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 t="str">
        <f t="shared" si="32"/>
        <v>31.12.2016 г.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-331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 t="str">
        <f t="shared" si="32"/>
        <v>31.12.2016 г.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-326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 t="str">
        <f t="shared" si="32"/>
        <v>31.12.2016 г.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-5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 t="str">
        <f t="shared" si="32"/>
        <v>31.12.2016 г.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 t="str">
        <f t="shared" si="32"/>
        <v>31.12.2016 г.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128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 t="str">
        <f t="shared" si="32"/>
        <v>31.12.2016 г.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128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 t="str">
        <f t="shared" si="32"/>
        <v>31.12.2016 г.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 t="str">
        <f t="shared" si="32"/>
        <v>31.12.2016 г.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 t="str">
        <f t="shared" si="32"/>
        <v>31.12.2016 г.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 t="str">
        <f t="shared" si="32"/>
        <v>31.12.2016 г.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 t="str">
        <f t="shared" si="32"/>
        <v>31.12.2016 г.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 t="str">
        <f t="shared" si="32"/>
        <v>31.12.2016 г.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17512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 t="str">
        <f t="shared" si="32"/>
        <v>31.12.2016 г.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46302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 t="str">
        <f t="shared" si="32"/>
        <v>31.12.2016 г.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 t="str">
        <f t="shared" si="32"/>
        <v>31.12.2016 г.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 t="str">
        <f t="shared" si="32"/>
        <v>31.12.2016 г.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46302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 t="str">
        <f t="shared" si="32"/>
        <v>31.12.2016 г.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13129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 t="str">
        <f t="shared" si="32"/>
        <v>31.12.2016 г.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 t="str">
        <f t="shared" si="32"/>
        <v>31.12.2016 г.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 t="str">
        <f t="shared" si="32"/>
        <v>31.12.2016 г.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 t="str">
        <f t="shared" si="32"/>
        <v>31.12.2016 г.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13129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 t="str">
        <f t="shared" si="32"/>
        <v>31.12.2016 г.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1424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 t="str">
        <f t="shared" si="32"/>
        <v>31.12.2016 г.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-1034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 t="str">
        <f t="shared" si="32"/>
        <v>31.12.2016 г.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-394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 t="str">
        <f t="shared" si="32"/>
        <v>31.12.2016 г.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-640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 t="str">
        <f t="shared" si="32"/>
        <v>31.12.2016 г.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 t="str">
        <f t="shared" si="32"/>
        <v>31.12.2016 г.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37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 t="str">
        <f t="shared" si="32"/>
        <v>31.12.2016 г.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37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 t="str">
        <f t="shared" si="32"/>
        <v>31.12.2016 г.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 t="str">
        <f t="shared" si="32"/>
        <v>31.12.2016 г.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 t="str">
        <f t="shared" si="32"/>
        <v>31.12.2016 г.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 t="str">
        <f t="shared" si="32"/>
        <v>31.12.2016 г.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 t="str">
        <f t="shared" si="32"/>
        <v>31.12.2016 г.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 t="str">
        <f t="shared" si="32"/>
        <v>31.12.2016 г.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10001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 t="str">
        <f t="shared" si="32"/>
        <v>31.12.2016 г.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23557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 t="str">
        <f t="shared" si="32"/>
        <v>31.12.2016 г.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 t="str">
        <f t="shared" si="32"/>
        <v>31.12.2016 г.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 t="str">
        <f t="shared" si="32"/>
        <v>31.12.2016 г.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23557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 t="str">
        <f aca="true" t="shared" si="35" ref="C461:C524">endDate</f>
        <v>31.12.2016 г.</v>
      </c>
      <c r="D461" s="99" t="s">
        <v>523</v>
      </c>
      <c r="E461" s="482">
        <v>1</v>
      </c>
      <c r="F461" s="99" t="s">
        <v>522</v>
      </c>
      <c r="H461" s="99">
        <f>'Справка 6'!D11</f>
        <v>4043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 t="str">
        <f t="shared" si="35"/>
        <v>31.12.2016 г.</v>
      </c>
      <c r="D462" s="99" t="s">
        <v>526</v>
      </c>
      <c r="E462" s="482">
        <v>1</v>
      </c>
      <c r="F462" s="99" t="s">
        <v>525</v>
      </c>
      <c r="H462" s="99">
        <f>'Справка 6'!D12</f>
        <v>7319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 t="str">
        <f t="shared" si="35"/>
        <v>31.12.2016 г.</v>
      </c>
      <c r="D463" s="99" t="s">
        <v>529</v>
      </c>
      <c r="E463" s="482">
        <v>1</v>
      </c>
      <c r="F463" s="99" t="s">
        <v>528</v>
      </c>
      <c r="H463" s="99">
        <f>'Справка 6'!D13</f>
        <v>26130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 t="str">
        <f t="shared" si="35"/>
        <v>31.12.2016 г.</v>
      </c>
      <c r="D464" s="99" t="s">
        <v>532</v>
      </c>
      <c r="E464" s="482">
        <v>1</v>
      </c>
      <c r="F464" s="99" t="s">
        <v>531</v>
      </c>
      <c r="H464" s="99">
        <f>'Справка 6'!D14</f>
        <v>2396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 t="str">
        <f t="shared" si="35"/>
        <v>31.12.2016 г.</v>
      </c>
      <c r="D465" s="99" t="s">
        <v>535</v>
      </c>
      <c r="E465" s="482">
        <v>1</v>
      </c>
      <c r="F465" s="99" t="s">
        <v>534</v>
      </c>
      <c r="H465" s="99">
        <f>'Справка 6'!D15</f>
        <v>1891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 t="str">
        <f t="shared" si="35"/>
        <v>31.12.2016 г.</v>
      </c>
      <c r="D466" s="99" t="s">
        <v>537</v>
      </c>
      <c r="E466" s="482">
        <v>1</v>
      </c>
      <c r="F466" s="99" t="s">
        <v>536</v>
      </c>
      <c r="H466" s="99">
        <f>'Справка 6'!D16</f>
        <v>260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 t="str">
        <f t="shared" si="35"/>
        <v>31.12.2016 г.</v>
      </c>
      <c r="D467" s="99" t="s">
        <v>540</v>
      </c>
      <c r="E467" s="482">
        <v>1</v>
      </c>
      <c r="F467" s="99" t="s">
        <v>539</v>
      </c>
      <c r="H467" s="99">
        <f>'Справка 6'!D17</f>
        <v>6207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 t="str">
        <f t="shared" si="35"/>
        <v>31.12.2016 г.</v>
      </c>
      <c r="D468" s="99" t="s">
        <v>543</v>
      </c>
      <c r="E468" s="482">
        <v>1</v>
      </c>
      <c r="F468" s="99" t="s">
        <v>542</v>
      </c>
      <c r="H468" s="99">
        <f>'Справка 6'!D18</f>
        <v>2278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 t="str">
        <f t="shared" si="35"/>
        <v>31.12.2016 г.</v>
      </c>
      <c r="D469" s="99" t="s">
        <v>545</v>
      </c>
      <c r="E469" s="482">
        <v>1</v>
      </c>
      <c r="F469" s="99" t="s">
        <v>804</v>
      </c>
      <c r="H469" s="99">
        <f>'Справка 6'!D19</f>
        <v>50524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 t="str">
        <f t="shared" si="35"/>
        <v>31.12.2016 г.</v>
      </c>
      <c r="D470" s="99" t="s">
        <v>547</v>
      </c>
      <c r="E470" s="482">
        <v>1</v>
      </c>
      <c r="F470" s="99" t="s">
        <v>546</v>
      </c>
      <c r="H470" s="99">
        <f>'Справка 6'!D20</f>
        <v>407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 t="str">
        <f t="shared" si="35"/>
        <v>31.12.2016 г.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 t="str">
        <f t="shared" si="35"/>
        <v>31.12.2016 г.</v>
      </c>
      <c r="D472" s="99" t="s">
        <v>553</v>
      </c>
      <c r="E472" s="482">
        <v>1</v>
      </c>
      <c r="F472" s="99" t="s">
        <v>552</v>
      </c>
      <c r="H472" s="99">
        <f>'Справка 6'!D23</f>
        <v>26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 t="str">
        <f t="shared" si="35"/>
        <v>31.12.2016 г.</v>
      </c>
      <c r="D473" s="99" t="s">
        <v>555</v>
      </c>
      <c r="E473" s="482">
        <v>1</v>
      </c>
      <c r="F473" s="99" t="s">
        <v>554</v>
      </c>
      <c r="H473" s="99">
        <f>'Справка 6'!D24</f>
        <v>92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 t="str">
        <f t="shared" si="35"/>
        <v>31.12.2016 г.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 t="str">
        <f t="shared" si="35"/>
        <v>31.12.2016 г.</v>
      </c>
      <c r="D475" s="99" t="s">
        <v>558</v>
      </c>
      <c r="E475" s="482">
        <v>1</v>
      </c>
      <c r="F475" s="99" t="s">
        <v>542</v>
      </c>
      <c r="H475" s="99">
        <f>'Справка 6'!D26</f>
        <v>1216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 t="str">
        <f t="shared" si="35"/>
        <v>31.12.2016 г.</v>
      </c>
      <c r="D476" s="99" t="s">
        <v>560</v>
      </c>
      <c r="E476" s="482">
        <v>1</v>
      </c>
      <c r="F476" s="99" t="s">
        <v>838</v>
      </c>
      <c r="H476" s="99">
        <f>'Справка 6'!D27</f>
        <v>1334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 t="str">
        <f t="shared" si="35"/>
        <v>31.12.2016 г.</v>
      </c>
      <c r="D477" s="99" t="s">
        <v>562</v>
      </c>
      <c r="E477" s="482">
        <v>1</v>
      </c>
      <c r="F477" s="99" t="s">
        <v>561</v>
      </c>
      <c r="H477" s="99">
        <f>'Справка 6'!D29</f>
        <v>9931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 t="str">
        <f t="shared" si="35"/>
        <v>31.12.2016 г.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 t="str">
        <f t="shared" si="35"/>
        <v>31.12.2016 г.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 t="str">
        <f t="shared" si="35"/>
        <v>31.12.2016 г.</v>
      </c>
      <c r="D480" s="99" t="s">
        <v>565</v>
      </c>
      <c r="E480" s="482">
        <v>1</v>
      </c>
      <c r="F480" s="99" t="s">
        <v>113</v>
      </c>
      <c r="H480" s="99">
        <f>'Справка 6'!D32</f>
        <v>9931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 t="str">
        <f t="shared" si="35"/>
        <v>31.12.2016 г.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 t="str">
        <f t="shared" si="35"/>
        <v>31.12.2016 г.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 t="str">
        <f t="shared" si="35"/>
        <v>31.12.2016 г.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 t="str">
        <f t="shared" si="35"/>
        <v>31.12.2016 г.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 t="str">
        <f t="shared" si="35"/>
        <v>31.12.2016 г.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 t="str">
        <f t="shared" si="35"/>
        <v>31.12.2016 г.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 t="str">
        <f t="shared" si="35"/>
        <v>31.12.2016 г.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 t="str">
        <f t="shared" si="35"/>
        <v>31.12.2016 г.</v>
      </c>
      <c r="D488" s="99" t="s">
        <v>578</v>
      </c>
      <c r="E488" s="482">
        <v>1</v>
      </c>
      <c r="F488" s="99" t="s">
        <v>803</v>
      </c>
      <c r="H488" s="99">
        <f>'Справка 6'!D40</f>
        <v>9931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 t="str">
        <f t="shared" si="35"/>
        <v>31.12.2016 г.</v>
      </c>
      <c r="D489" s="99" t="s">
        <v>581</v>
      </c>
      <c r="E489" s="482">
        <v>1</v>
      </c>
      <c r="F489" s="99" t="s">
        <v>580</v>
      </c>
      <c r="H489" s="99">
        <f>'Справка 6'!D41</f>
        <v>1367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 t="str">
        <f t="shared" si="35"/>
        <v>31.12.2016 г.</v>
      </c>
      <c r="D490" s="99" t="s">
        <v>583</v>
      </c>
      <c r="E490" s="482">
        <v>1</v>
      </c>
      <c r="F490" s="99" t="s">
        <v>582</v>
      </c>
      <c r="H490" s="99">
        <f>'Справка 6'!D42</f>
        <v>63563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 t="str">
        <f t="shared" si="35"/>
        <v>31.12.2016 г.</v>
      </c>
      <c r="D491" s="99" t="s">
        <v>523</v>
      </c>
      <c r="E491" s="482">
        <v>2</v>
      </c>
      <c r="F491" s="99" t="s">
        <v>522</v>
      </c>
      <c r="H491" s="99">
        <f>'Справка 6'!E11</f>
        <v>6928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 t="str">
        <f t="shared" si="35"/>
        <v>31.12.2016 г.</v>
      </c>
      <c r="D492" s="99" t="s">
        <v>526</v>
      </c>
      <c r="E492" s="482">
        <v>2</v>
      </c>
      <c r="F492" s="99" t="s">
        <v>525</v>
      </c>
      <c r="H492" s="99">
        <f>'Справка 6'!E12</f>
        <v>8177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 t="str">
        <f t="shared" si="35"/>
        <v>31.12.2016 г.</v>
      </c>
      <c r="D493" s="99" t="s">
        <v>529</v>
      </c>
      <c r="E493" s="482">
        <v>2</v>
      </c>
      <c r="F493" s="99" t="s">
        <v>528</v>
      </c>
      <c r="H493" s="99">
        <f>'Справка 6'!E13</f>
        <v>7783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 t="str">
        <f t="shared" si="35"/>
        <v>31.12.2016 г.</v>
      </c>
      <c r="D494" s="99" t="s">
        <v>532</v>
      </c>
      <c r="E494" s="482">
        <v>2</v>
      </c>
      <c r="F494" s="99" t="s">
        <v>531</v>
      </c>
      <c r="H494" s="99">
        <f>'Справка 6'!E14</f>
        <v>374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 t="str">
        <f t="shared" si="35"/>
        <v>31.12.2016 г.</v>
      </c>
      <c r="D495" s="99" t="s">
        <v>535</v>
      </c>
      <c r="E495" s="482">
        <v>2</v>
      </c>
      <c r="F495" s="99" t="s">
        <v>534</v>
      </c>
      <c r="H495" s="99">
        <f>'Справка 6'!E15</f>
        <v>5002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 t="str">
        <f t="shared" si="35"/>
        <v>31.12.2016 г.</v>
      </c>
      <c r="D496" s="99" t="s">
        <v>537</v>
      </c>
      <c r="E496" s="482">
        <v>2</v>
      </c>
      <c r="F496" s="99" t="s">
        <v>536</v>
      </c>
      <c r="H496" s="99">
        <f>'Справка 6'!E16</f>
        <v>63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 t="str">
        <f t="shared" si="35"/>
        <v>31.12.2016 г.</v>
      </c>
      <c r="D497" s="99" t="s">
        <v>540</v>
      </c>
      <c r="E497" s="482">
        <v>2</v>
      </c>
      <c r="F497" s="99" t="s">
        <v>539</v>
      </c>
      <c r="H497" s="99">
        <f>'Справка 6'!E17</f>
        <v>2106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 t="str">
        <f t="shared" si="35"/>
        <v>31.12.2016 г.</v>
      </c>
      <c r="D498" s="99" t="s">
        <v>543</v>
      </c>
      <c r="E498" s="482">
        <v>2</v>
      </c>
      <c r="F498" s="99" t="s">
        <v>542</v>
      </c>
      <c r="H498" s="99">
        <f>'Справка 6'!E18</f>
        <v>1128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 t="str">
        <f t="shared" si="35"/>
        <v>31.12.2016 г.</v>
      </c>
      <c r="D499" s="99" t="s">
        <v>545</v>
      </c>
      <c r="E499" s="482">
        <v>2</v>
      </c>
      <c r="F499" s="99" t="s">
        <v>804</v>
      </c>
      <c r="H499" s="99">
        <f>'Справка 6'!E19</f>
        <v>31561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 t="str">
        <f t="shared" si="35"/>
        <v>31.12.2016 г.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 t="str">
        <f t="shared" si="35"/>
        <v>31.12.2016 г.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 t="str">
        <f t="shared" si="35"/>
        <v>31.12.2016 г.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 t="str">
        <f t="shared" si="35"/>
        <v>31.12.2016 г.</v>
      </c>
      <c r="D503" s="99" t="s">
        <v>555</v>
      </c>
      <c r="E503" s="482">
        <v>2</v>
      </c>
      <c r="F503" s="99" t="s">
        <v>554</v>
      </c>
      <c r="H503" s="99">
        <f>'Справка 6'!E24</f>
        <v>46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 t="str">
        <f t="shared" si="35"/>
        <v>31.12.2016 г.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 t="str">
        <f t="shared" si="35"/>
        <v>31.12.2016 г.</v>
      </c>
      <c r="D505" s="99" t="s">
        <v>558</v>
      </c>
      <c r="E505" s="482">
        <v>2</v>
      </c>
      <c r="F505" s="99" t="s">
        <v>542</v>
      </c>
      <c r="H505" s="99">
        <f>'Справка 6'!E26</f>
        <v>237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 t="str">
        <f t="shared" si="35"/>
        <v>31.12.2016 г.</v>
      </c>
      <c r="D506" s="99" t="s">
        <v>560</v>
      </c>
      <c r="E506" s="482">
        <v>2</v>
      </c>
      <c r="F506" s="99" t="s">
        <v>838</v>
      </c>
      <c r="H506" s="99">
        <f>'Справка 6'!E27</f>
        <v>283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 t="str">
        <f t="shared" si="35"/>
        <v>31.12.2016 г.</v>
      </c>
      <c r="D507" s="99" t="s">
        <v>562</v>
      </c>
      <c r="E507" s="482">
        <v>2</v>
      </c>
      <c r="F507" s="99" t="s">
        <v>561</v>
      </c>
      <c r="H507" s="99">
        <f>'Справка 6'!E29</f>
        <v>6062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 t="str">
        <f t="shared" si="35"/>
        <v>31.12.2016 г.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 t="str">
        <f t="shared" si="35"/>
        <v>31.12.2016 г.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 t="str">
        <f t="shared" si="35"/>
        <v>31.12.2016 г.</v>
      </c>
      <c r="D510" s="99" t="s">
        <v>565</v>
      </c>
      <c r="E510" s="482">
        <v>2</v>
      </c>
      <c r="F510" s="99" t="s">
        <v>113</v>
      </c>
      <c r="H510" s="99">
        <f>'Справка 6'!E32</f>
        <v>6062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 t="str">
        <f t="shared" si="35"/>
        <v>31.12.2016 г.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 t="str">
        <f t="shared" si="35"/>
        <v>31.12.2016 г.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 t="str">
        <f t="shared" si="35"/>
        <v>31.12.2016 г.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 t="str">
        <f t="shared" si="35"/>
        <v>31.12.2016 г.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 t="str">
        <f t="shared" si="35"/>
        <v>31.12.2016 г.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 t="str">
        <f t="shared" si="35"/>
        <v>31.12.2016 г.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 t="str">
        <f t="shared" si="35"/>
        <v>31.12.2016 г.</v>
      </c>
      <c r="D517" s="99" t="s">
        <v>576</v>
      </c>
      <c r="E517" s="482">
        <v>2</v>
      </c>
      <c r="F517" s="99" t="s">
        <v>542</v>
      </c>
      <c r="H517" s="99">
        <f>'Справка 6'!E39</f>
        <v>5383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 t="str">
        <f t="shared" si="35"/>
        <v>31.12.2016 г.</v>
      </c>
      <c r="D518" s="99" t="s">
        <v>578</v>
      </c>
      <c r="E518" s="482">
        <v>2</v>
      </c>
      <c r="F518" s="99" t="s">
        <v>803</v>
      </c>
      <c r="H518" s="99">
        <f>'Справка 6'!E40</f>
        <v>11445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 t="str">
        <f t="shared" si="35"/>
        <v>31.12.2016 г.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 t="str">
        <f t="shared" si="35"/>
        <v>31.12.2016 г.</v>
      </c>
      <c r="D520" s="99" t="s">
        <v>583</v>
      </c>
      <c r="E520" s="482">
        <v>2</v>
      </c>
      <c r="F520" s="99" t="s">
        <v>582</v>
      </c>
      <c r="H520" s="99">
        <f>'Справка 6'!E42</f>
        <v>43289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 t="str">
        <f t="shared" si="35"/>
        <v>31.12.2016 г.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 t="str">
        <f t="shared" si="35"/>
        <v>31.12.2016 г.</v>
      </c>
      <c r="D522" s="99" t="s">
        <v>526</v>
      </c>
      <c r="E522" s="482">
        <v>3</v>
      </c>
      <c r="F522" s="99" t="s">
        <v>525</v>
      </c>
      <c r="H522" s="99">
        <f>'Справка 6'!F12</f>
        <v>4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 t="str">
        <f t="shared" si="35"/>
        <v>31.12.2016 г.</v>
      </c>
      <c r="D523" s="99" t="s">
        <v>529</v>
      </c>
      <c r="E523" s="482">
        <v>3</v>
      </c>
      <c r="F523" s="99" t="s">
        <v>528</v>
      </c>
      <c r="H523" s="99">
        <f>'Справка 6'!F13</f>
        <v>348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 t="str">
        <f t="shared" si="35"/>
        <v>31.12.2016 г.</v>
      </c>
      <c r="D524" s="99" t="s">
        <v>532</v>
      </c>
      <c r="E524" s="482">
        <v>3</v>
      </c>
      <c r="F524" s="99" t="s">
        <v>531</v>
      </c>
      <c r="H524" s="99">
        <f>'Справка 6'!F14</f>
        <v>3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 t="str">
        <f aca="true" t="shared" si="38" ref="C525:C588">endDate</f>
        <v>31.12.2016 г.</v>
      </c>
      <c r="D525" s="99" t="s">
        <v>535</v>
      </c>
      <c r="E525" s="482">
        <v>3</v>
      </c>
      <c r="F525" s="99" t="s">
        <v>534</v>
      </c>
      <c r="H525" s="99">
        <f>'Справка 6'!F15</f>
        <v>1343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 t="str">
        <f t="shared" si="38"/>
        <v>31.12.2016 г.</v>
      </c>
      <c r="D526" s="99" t="s">
        <v>537</v>
      </c>
      <c r="E526" s="482">
        <v>3</v>
      </c>
      <c r="F526" s="99" t="s">
        <v>536</v>
      </c>
      <c r="H526" s="99">
        <f>'Справка 6'!F16</f>
        <v>40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 t="str">
        <f t="shared" si="38"/>
        <v>31.12.2016 г.</v>
      </c>
      <c r="D527" s="99" t="s">
        <v>540</v>
      </c>
      <c r="E527" s="482">
        <v>3</v>
      </c>
      <c r="F527" s="99" t="s">
        <v>539</v>
      </c>
      <c r="H527" s="99">
        <f>'Справка 6'!F17</f>
        <v>1580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 t="str">
        <f t="shared" si="38"/>
        <v>31.12.2016 г.</v>
      </c>
      <c r="D528" s="99" t="s">
        <v>543</v>
      </c>
      <c r="E528" s="482">
        <v>3</v>
      </c>
      <c r="F528" s="99" t="s">
        <v>542</v>
      </c>
      <c r="H528" s="99">
        <f>'Справка 6'!F18</f>
        <v>131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 t="str">
        <f t="shared" si="38"/>
        <v>31.12.2016 г.</v>
      </c>
      <c r="D529" s="99" t="s">
        <v>545</v>
      </c>
      <c r="E529" s="482">
        <v>3</v>
      </c>
      <c r="F529" s="99" t="s">
        <v>804</v>
      </c>
      <c r="H529" s="99">
        <f>'Справка 6'!F19</f>
        <v>3449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 t="str">
        <f t="shared" si="38"/>
        <v>31.12.2016 г.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 t="str">
        <f t="shared" si="38"/>
        <v>31.12.2016 г.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 t="str">
        <f t="shared" si="38"/>
        <v>31.12.2016 г.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 t="str">
        <f t="shared" si="38"/>
        <v>31.12.2016 г.</v>
      </c>
      <c r="D533" s="99" t="s">
        <v>555</v>
      </c>
      <c r="E533" s="482">
        <v>3</v>
      </c>
      <c r="F533" s="99" t="s">
        <v>554</v>
      </c>
      <c r="H533" s="99">
        <f>'Справка 6'!F24</f>
        <v>3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 t="str">
        <f t="shared" si="38"/>
        <v>31.12.2016 г.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 t="str">
        <f t="shared" si="38"/>
        <v>31.12.2016 г.</v>
      </c>
      <c r="D535" s="99" t="s">
        <v>558</v>
      </c>
      <c r="E535" s="482">
        <v>3</v>
      </c>
      <c r="F535" s="99" t="s">
        <v>542</v>
      </c>
      <c r="H535" s="99">
        <f>'Справка 6'!F26</f>
        <v>2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 t="str">
        <f t="shared" si="38"/>
        <v>31.12.2016 г.</v>
      </c>
      <c r="D536" s="99" t="s">
        <v>560</v>
      </c>
      <c r="E536" s="482">
        <v>3</v>
      </c>
      <c r="F536" s="99" t="s">
        <v>838</v>
      </c>
      <c r="H536" s="99">
        <f>'Справка 6'!F27</f>
        <v>5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 t="str">
        <f t="shared" si="38"/>
        <v>31.12.2016 г.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 t="str">
        <f t="shared" si="38"/>
        <v>31.12.2016 г.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 t="str">
        <f t="shared" si="38"/>
        <v>31.12.2016 г.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 t="str">
        <f t="shared" si="38"/>
        <v>31.12.2016 г.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 t="str">
        <f t="shared" si="38"/>
        <v>31.12.2016 г.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 t="str">
        <f t="shared" si="38"/>
        <v>31.12.2016 г.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 t="str">
        <f t="shared" si="38"/>
        <v>31.12.2016 г.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 t="str">
        <f t="shared" si="38"/>
        <v>31.12.2016 г.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 t="str">
        <f t="shared" si="38"/>
        <v>31.12.2016 г.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 t="str">
        <f t="shared" si="38"/>
        <v>31.12.2016 г.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 t="str">
        <f t="shared" si="38"/>
        <v>31.12.2016 г.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 t="str">
        <f t="shared" si="38"/>
        <v>31.12.2016 г.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 t="str">
        <f t="shared" si="38"/>
        <v>31.12.2016 г.</v>
      </c>
      <c r="D549" s="99" t="s">
        <v>581</v>
      </c>
      <c r="E549" s="482">
        <v>3</v>
      </c>
      <c r="F549" s="99" t="s">
        <v>580</v>
      </c>
      <c r="H549" s="99">
        <f>'Справка 6'!F41</f>
        <v>414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 t="str">
        <f t="shared" si="38"/>
        <v>31.12.2016 г.</v>
      </c>
      <c r="D550" s="99" t="s">
        <v>583</v>
      </c>
      <c r="E550" s="482">
        <v>3</v>
      </c>
      <c r="F550" s="99" t="s">
        <v>582</v>
      </c>
      <c r="H550" s="99">
        <f>'Справка 6'!F42</f>
        <v>3868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 t="str">
        <f t="shared" si="38"/>
        <v>31.12.2016 г.</v>
      </c>
      <c r="D551" s="99" t="s">
        <v>523</v>
      </c>
      <c r="E551" s="482">
        <v>4</v>
      </c>
      <c r="F551" s="99" t="s">
        <v>522</v>
      </c>
      <c r="H551" s="99">
        <f>'Справка 6'!G11</f>
        <v>10971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 t="str">
        <f t="shared" si="38"/>
        <v>31.12.2016 г.</v>
      </c>
      <c r="D552" s="99" t="s">
        <v>526</v>
      </c>
      <c r="E552" s="482">
        <v>4</v>
      </c>
      <c r="F552" s="99" t="s">
        <v>525</v>
      </c>
      <c r="H552" s="99">
        <f>'Справка 6'!G12</f>
        <v>15492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 t="str">
        <f t="shared" si="38"/>
        <v>31.12.2016 г.</v>
      </c>
      <c r="D553" s="99" t="s">
        <v>529</v>
      </c>
      <c r="E553" s="482">
        <v>4</v>
      </c>
      <c r="F553" s="99" t="s">
        <v>528</v>
      </c>
      <c r="H553" s="99">
        <f>'Справка 6'!G13</f>
        <v>33565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 t="str">
        <f t="shared" si="38"/>
        <v>31.12.2016 г.</v>
      </c>
      <c r="D554" s="99" t="s">
        <v>532</v>
      </c>
      <c r="E554" s="482">
        <v>4</v>
      </c>
      <c r="F554" s="99" t="s">
        <v>531</v>
      </c>
      <c r="H554" s="99">
        <f>'Справка 6'!G14</f>
        <v>2767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 t="str">
        <f t="shared" si="38"/>
        <v>31.12.2016 г.</v>
      </c>
      <c r="D555" s="99" t="s">
        <v>535</v>
      </c>
      <c r="E555" s="482">
        <v>4</v>
      </c>
      <c r="F555" s="99" t="s">
        <v>534</v>
      </c>
      <c r="H555" s="99">
        <f>'Справка 6'!G15</f>
        <v>5550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 t="str">
        <f t="shared" si="38"/>
        <v>31.12.2016 г.</v>
      </c>
      <c r="D556" s="99" t="s">
        <v>537</v>
      </c>
      <c r="E556" s="482">
        <v>4</v>
      </c>
      <c r="F556" s="99" t="s">
        <v>536</v>
      </c>
      <c r="H556" s="99">
        <f>'Справка 6'!G16</f>
        <v>283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 t="str">
        <f t="shared" si="38"/>
        <v>31.12.2016 г.</v>
      </c>
      <c r="D557" s="99" t="s">
        <v>540</v>
      </c>
      <c r="E557" s="482">
        <v>4</v>
      </c>
      <c r="F557" s="99" t="s">
        <v>539</v>
      </c>
      <c r="H557" s="99">
        <f>'Справка 6'!G17</f>
        <v>6733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 t="str">
        <f t="shared" si="38"/>
        <v>31.12.2016 г.</v>
      </c>
      <c r="D558" s="99" t="s">
        <v>543</v>
      </c>
      <c r="E558" s="482">
        <v>4</v>
      </c>
      <c r="F558" s="99" t="s">
        <v>542</v>
      </c>
      <c r="H558" s="99">
        <f>'Справка 6'!G18</f>
        <v>3275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 t="str">
        <f t="shared" si="38"/>
        <v>31.12.2016 г.</v>
      </c>
      <c r="D559" s="99" t="s">
        <v>545</v>
      </c>
      <c r="E559" s="482">
        <v>4</v>
      </c>
      <c r="F559" s="99" t="s">
        <v>804</v>
      </c>
      <c r="H559" s="99">
        <f>'Справка 6'!G19</f>
        <v>78636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 t="str">
        <f t="shared" si="38"/>
        <v>31.12.2016 г.</v>
      </c>
      <c r="D560" s="99" t="s">
        <v>547</v>
      </c>
      <c r="E560" s="482">
        <v>4</v>
      </c>
      <c r="F560" s="99" t="s">
        <v>546</v>
      </c>
      <c r="H560" s="99">
        <f>'Справка 6'!G20</f>
        <v>407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 t="str">
        <f t="shared" si="38"/>
        <v>31.12.2016 г.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 t="str">
        <f t="shared" si="38"/>
        <v>31.12.2016 г.</v>
      </c>
      <c r="D562" s="99" t="s">
        <v>553</v>
      </c>
      <c r="E562" s="482">
        <v>4</v>
      </c>
      <c r="F562" s="99" t="s">
        <v>552</v>
      </c>
      <c r="H562" s="99">
        <f>'Справка 6'!G23</f>
        <v>26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 t="str">
        <f t="shared" si="38"/>
        <v>31.12.2016 г.</v>
      </c>
      <c r="D563" s="99" t="s">
        <v>555</v>
      </c>
      <c r="E563" s="482">
        <v>4</v>
      </c>
      <c r="F563" s="99" t="s">
        <v>554</v>
      </c>
      <c r="H563" s="99">
        <f>'Справка 6'!G24</f>
        <v>135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 t="str">
        <f t="shared" si="38"/>
        <v>31.12.2016 г.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 t="str">
        <f t="shared" si="38"/>
        <v>31.12.2016 г.</v>
      </c>
      <c r="D565" s="99" t="s">
        <v>558</v>
      </c>
      <c r="E565" s="482">
        <v>4</v>
      </c>
      <c r="F565" s="99" t="s">
        <v>542</v>
      </c>
      <c r="H565" s="99">
        <f>'Справка 6'!G26</f>
        <v>1451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 t="str">
        <f t="shared" si="38"/>
        <v>31.12.2016 г.</v>
      </c>
      <c r="D566" s="99" t="s">
        <v>560</v>
      </c>
      <c r="E566" s="482">
        <v>4</v>
      </c>
      <c r="F566" s="99" t="s">
        <v>838</v>
      </c>
      <c r="H566" s="99">
        <f>'Справка 6'!G27</f>
        <v>1612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 t="str">
        <f t="shared" si="38"/>
        <v>31.12.2016 г.</v>
      </c>
      <c r="D567" s="99" t="s">
        <v>562</v>
      </c>
      <c r="E567" s="482">
        <v>4</v>
      </c>
      <c r="F567" s="99" t="s">
        <v>561</v>
      </c>
      <c r="H567" s="99">
        <f>'Справка 6'!G29</f>
        <v>15993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 t="str">
        <f t="shared" si="38"/>
        <v>31.12.2016 г.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 t="str">
        <f t="shared" si="38"/>
        <v>31.12.2016 г.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 t="str">
        <f t="shared" si="38"/>
        <v>31.12.2016 г.</v>
      </c>
      <c r="D570" s="99" t="s">
        <v>565</v>
      </c>
      <c r="E570" s="482">
        <v>4</v>
      </c>
      <c r="F570" s="99" t="s">
        <v>113</v>
      </c>
      <c r="H570" s="99">
        <f>'Справка 6'!G32</f>
        <v>15993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 t="str">
        <f t="shared" si="38"/>
        <v>31.12.2016 г.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 t="str">
        <f t="shared" si="38"/>
        <v>31.12.2016 г.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 t="str">
        <f t="shared" si="38"/>
        <v>31.12.2016 г.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 t="str">
        <f t="shared" si="38"/>
        <v>31.12.2016 г.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 t="str">
        <f t="shared" si="38"/>
        <v>31.12.2016 г.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 t="str">
        <f t="shared" si="38"/>
        <v>31.12.2016 г.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 t="str">
        <f t="shared" si="38"/>
        <v>31.12.2016 г.</v>
      </c>
      <c r="D577" s="99" t="s">
        <v>576</v>
      </c>
      <c r="E577" s="482">
        <v>4</v>
      </c>
      <c r="F577" s="99" t="s">
        <v>542</v>
      </c>
      <c r="H577" s="99">
        <f>'Справка 6'!G39</f>
        <v>5383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 t="str">
        <f t="shared" si="38"/>
        <v>31.12.2016 г.</v>
      </c>
      <c r="D578" s="99" t="s">
        <v>578</v>
      </c>
      <c r="E578" s="482">
        <v>4</v>
      </c>
      <c r="F578" s="99" t="s">
        <v>803</v>
      </c>
      <c r="H578" s="99">
        <f>'Справка 6'!G40</f>
        <v>21376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 t="str">
        <f t="shared" si="38"/>
        <v>31.12.2016 г.</v>
      </c>
      <c r="D579" s="99" t="s">
        <v>581</v>
      </c>
      <c r="E579" s="482">
        <v>4</v>
      </c>
      <c r="F579" s="99" t="s">
        <v>580</v>
      </c>
      <c r="H579" s="99">
        <f>'Справка 6'!G41</f>
        <v>953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 t="str">
        <f t="shared" si="38"/>
        <v>31.12.2016 г.</v>
      </c>
      <c r="D580" s="99" t="s">
        <v>583</v>
      </c>
      <c r="E580" s="482">
        <v>4</v>
      </c>
      <c r="F580" s="99" t="s">
        <v>582</v>
      </c>
      <c r="H580" s="99">
        <f>'Справка 6'!G42</f>
        <v>102984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 t="str">
        <f t="shared" si="38"/>
        <v>31.12.2016 г.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 t="str">
        <f t="shared" si="38"/>
        <v>31.12.2016 г.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 t="str">
        <f t="shared" si="38"/>
        <v>31.12.2016 г.</v>
      </c>
      <c r="D583" s="99" t="s">
        <v>529</v>
      </c>
      <c r="E583" s="482">
        <v>5</v>
      </c>
      <c r="F583" s="99" t="s">
        <v>528</v>
      </c>
      <c r="H583" s="99">
        <f>'Справка 6'!H13</f>
        <v>200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 t="str">
        <f t="shared" si="38"/>
        <v>31.12.2016 г.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 t="str">
        <f t="shared" si="38"/>
        <v>31.12.2016 г.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 t="str">
        <f t="shared" si="38"/>
        <v>31.12.2016 г.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 t="str">
        <f t="shared" si="38"/>
        <v>31.12.2016 г.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 t="str">
        <f t="shared" si="38"/>
        <v>31.12.2016 г.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 t="str">
        <f aca="true" t="shared" si="41" ref="C589:C652">endDate</f>
        <v>31.12.2016 г.</v>
      </c>
      <c r="D589" s="99" t="s">
        <v>545</v>
      </c>
      <c r="E589" s="482">
        <v>5</v>
      </c>
      <c r="F589" s="99" t="s">
        <v>804</v>
      </c>
      <c r="H589" s="99">
        <f>'Справка 6'!H19</f>
        <v>200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 t="str">
        <f t="shared" si="41"/>
        <v>31.12.2016 г.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 t="str">
        <f t="shared" si="41"/>
        <v>31.12.2016 г.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 t="str">
        <f t="shared" si="41"/>
        <v>31.12.2016 г.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 t="str">
        <f t="shared" si="41"/>
        <v>31.12.2016 г.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 t="str">
        <f t="shared" si="41"/>
        <v>31.12.2016 г.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 t="str">
        <f t="shared" si="41"/>
        <v>31.12.2016 г.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 t="str">
        <f t="shared" si="41"/>
        <v>31.12.2016 г.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 t="str">
        <f t="shared" si="41"/>
        <v>31.12.2016 г.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 t="str">
        <f t="shared" si="41"/>
        <v>31.12.2016 г.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 t="str">
        <f t="shared" si="41"/>
        <v>31.12.2016 г.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 t="str">
        <f t="shared" si="41"/>
        <v>31.12.2016 г.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 t="str">
        <f t="shared" si="41"/>
        <v>31.12.2016 г.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 t="str">
        <f t="shared" si="41"/>
        <v>31.12.2016 г.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 t="str">
        <f t="shared" si="41"/>
        <v>31.12.2016 г.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 t="str">
        <f t="shared" si="41"/>
        <v>31.12.2016 г.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 t="str">
        <f t="shared" si="41"/>
        <v>31.12.2016 г.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 t="str">
        <f t="shared" si="41"/>
        <v>31.12.2016 г.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 t="str">
        <f t="shared" si="41"/>
        <v>31.12.2016 г.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 t="str">
        <f t="shared" si="41"/>
        <v>31.12.2016 г.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 t="str">
        <f t="shared" si="41"/>
        <v>31.12.2016 г.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 t="str">
        <f t="shared" si="41"/>
        <v>31.12.2016 г.</v>
      </c>
      <c r="D610" s="99" t="s">
        <v>583</v>
      </c>
      <c r="E610" s="482">
        <v>5</v>
      </c>
      <c r="F610" s="99" t="s">
        <v>582</v>
      </c>
      <c r="H610" s="99">
        <f>'Справка 6'!H42</f>
        <v>200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 t="str">
        <f t="shared" si="41"/>
        <v>31.12.2016 г.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 t="str">
        <f t="shared" si="41"/>
        <v>31.12.2016 г.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 t="str">
        <f t="shared" si="41"/>
        <v>31.12.2016 г.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 t="str">
        <f t="shared" si="41"/>
        <v>31.12.2016 г.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 t="str">
        <f t="shared" si="41"/>
        <v>31.12.2016 г.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 t="str">
        <f t="shared" si="41"/>
        <v>31.12.2016 г.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 t="str">
        <f t="shared" si="41"/>
        <v>31.12.2016 г.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 t="str">
        <f t="shared" si="41"/>
        <v>31.12.2016 г.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 t="str">
        <f t="shared" si="41"/>
        <v>31.12.2016 г.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 t="str">
        <f t="shared" si="41"/>
        <v>31.12.2016 г.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 t="str">
        <f t="shared" si="41"/>
        <v>31.12.2016 г.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 t="str">
        <f t="shared" si="41"/>
        <v>31.12.2016 г.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 t="str">
        <f t="shared" si="41"/>
        <v>31.12.2016 г.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 t="str">
        <f t="shared" si="41"/>
        <v>31.12.2016 г.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 t="str">
        <f t="shared" si="41"/>
        <v>31.12.2016 г.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 t="str">
        <f t="shared" si="41"/>
        <v>31.12.2016 г.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 t="str">
        <f t="shared" si="41"/>
        <v>31.12.2016 г.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 t="str">
        <f t="shared" si="41"/>
        <v>31.12.2016 г.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 t="str">
        <f t="shared" si="41"/>
        <v>31.12.2016 г.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 t="str">
        <f t="shared" si="41"/>
        <v>31.12.2016 г.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 t="str">
        <f t="shared" si="41"/>
        <v>31.12.2016 г.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 t="str">
        <f t="shared" si="41"/>
        <v>31.12.2016 г.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 t="str">
        <f t="shared" si="41"/>
        <v>31.12.2016 г.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 t="str">
        <f t="shared" si="41"/>
        <v>31.12.2016 г.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 t="str">
        <f t="shared" si="41"/>
        <v>31.12.2016 г.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 t="str">
        <f t="shared" si="41"/>
        <v>31.12.2016 г.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 t="str">
        <f t="shared" si="41"/>
        <v>31.12.2016 г.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 t="str">
        <f t="shared" si="41"/>
        <v>31.12.2016 г.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 t="str">
        <f t="shared" si="41"/>
        <v>31.12.2016 г.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 t="str">
        <f t="shared" si="41"/>
        <v>31.12.2016 г.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 t="str">
        <f t="shared" si="41"/>
        <v>31.12.2016 г.</v>
      </c>
      <c r="D641" s="99" t="s">
        <v>523</v>
      </c>
      <c r="E641" s="482">
        <v>7</v>
      </c>
      <c r="F641" s="99" t="s">
        <v>522</v>
      </c>
      <c r="H641" s="99">
        <f>'Справка 6'!J11</f>
        <v>10971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 t="str">
        <f t="shared" si="41"/>
        <v>31.12.2016 г.</v>
      </c>
      <c r="D642" s="99" t="s">
        <v>526</v>
      </c>
      <c r="E642" s="482">
        <v>7</v>
      </c>
      <c r="F642" s="99" t="s">
        <v>525</v>
      </c>
      <c r="H642" s="99">
        <f>'Справка 6'!J12</f>
        <v>15492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 t="str">
        <f t="shared" si="41"/>
        <v>31.12.2016 г.</v>
      </c>
      <c r="D643" s="99" t="s">
        <v>529</v>
      </c>
      <c r="E643" s="482">
        <v>7</v>
      </c>
      <c r="F643" s="99" t="s">
        <v>528</v>
      </c>
      <c r="H643" s="99">
        <f>'Справка 6'!J13</f>
        <v>33765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 t="str">
        <f t="shared" si="41"/>
        <v>31.12.2016 г.</v>
      </c>
      <c r="D644" s="99" t="s">
        <v>532</v>
      </c>
      <c r="E644" s="482">
        <v>7</v>
      </c>
      <c r="F644" s="99" t="s">
        <v>531</v>
      </c>
      <c r="H644" s="99">
        <f>'Справка 6'!J14</f>
        <v>2767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 t="str">
        <f t="shared" si="41"/>
        <v>31.12.2016 г.</v>
      </c>
      <c r="D645" s="99" t="s">
        <v>535</v>
      </c>
      <c r="E645" s="482">
        <v>7</v>
      </c>
      <c r="F645" s="99" t="s">
        <v>534</v>
      </c>
      <c r="H645" s="99">
        <f>'Справка 6'!J15</f>
        <v>5550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 t="str">
        <f t="shared" si="41"/>
        <v>31.12.2016 г.</v>
      </c>
      <c r="D646" s="99" t="s">
        <v>537</v>
      </c>
      <c r="E646" s="482">
        <v>7</v>
      </c>
      <c r="F646" s="99" t="s">
        <v>536</v>
      </c>
      <c r="H646" s="99">
        <f>'Справка 6'!J16</f>
        <v>283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 t="str">
        <f t="shared" si="41"/>
        <v>31.12.2016 г.</v>
      </c>
      <c r="D647" s="99" t="s">
        <v>540</v>
      </c>
      <c r="E647" s="482">
        <v>7</v>
      </c>
      <c r="F647" s="99" t="s">
        <v>539</v>
      </c>
      <c r="H647" s="99">
        <f>'Справка 6'!J17</f>
        <v>6733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 t="str">
        <f t="shared" si="41"/>
        <v>31.12.2016 г.</v>
      </c>
      <c r="D648" s="99" t="s">
        <v>543</v>
      </c>
      <c r="E648" s="482">
        <v>7</v>
      </c>
      <c r="F648" s="99" t="s">
        <v>542</v>
      </c>
      <c r="H648" s="99">
        <f>'Справка 6'!J18</f>
        <v>3275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 t="str">
        <f t="shared" si="41"/>
        <v>31.12.2016 г.</v>
      </c>
      <c r="D649" s="99" t="s">
        <v>545</v>
      </c>
      <c r="E649" s="482">
        <v>7</v>
      </c>
      <c r="F649" s="99" t="s">
        <v>804</v>
      </c>
      <c r="H649" s="99">
        <f>'Справка 6'!J19</f>
        <v>78836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 t="str">
        <f t="shared" si="41"/>
        <v>31.12.2016 г.</v>
      </c>
      <c r="D650" s="99" t="s">
        <v>547</v>
      </c>
      <c r="E650" s="482">
        <v>7</v>
      </c>
      <c r="F650" s="99" t="s">
        <v>546</v>
      </c>
      <c r="H650" s="99">
        <f>'Справка 6'!J20</f>
        <v>407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 t="str">
        <f t="shared" si="41"/>
        <v>31.12.2016 г.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 t="str">
        <f t="shared" si="41"/>
        <v>31.12.2016 г.</v>
      </c>
      <c r="D652" s="99" t="s">
        <v>553</v>
      </c>
      <c r="E652" s="482">
        <v>7</v>
      </c>
      <c r="F652" s="99" t="s">
        <v>552</v>
      </c>
      <c r="H652" s="99">
        <f>'Справка 6'!J23</f>
        <v>26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 t="str">
        <f aca="true" t="shared" si="44" ref="C653:C716">endDate</f>
        <v>31.12.2016 г.</v>
      </c>
      <c r="D653" s="99" t="s">
        <v>555</v>
      </c>
      <c r="E653" s="482">
        <v>7</v>
      </c>
      <c r="F653" s="99" t="s">
        <v>554</v>
      </c>
      <c r="H653" s="99">
        <f>'Справка 6'!J24</f>
        <v>135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 t="str">
        <f t="shared" si="44"/>
        <v>31.12.2016 г.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 t="str">
        <f t="shared" si="44"/>
        <v>31.12.2016 г.</v>
      </c>
      <c r="D655" s="99" t="s">
        <v>558</v>
      </c>
      <c r="E655" s="482">
        <v>7</v>
      </c>
      <c r="F655" s="99" t="s">
        <v>542</v>
      </c>
      <c r="H655" s="99">
        <f>'Справка 6'!J26</f>
        <v>1451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 t="str">
        <f t="shared" si="44"/>
        <v>31.12.2016 г.</v>
      </c>
      <c r="D656" s="99" t="s">
        <v>560</v>
      </c>
      <c r="E656" s="482">
        <v>7</v>
      </c>
      <c r="F656" s="99" t="s">
        <v>838</v>
      </c>
      <c r="H656" s="99">
        <f>'Справка 6'!J27</f>
        <v>1612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 t="str">
        <f t="shared" si="44"/>
        <v>31.12.2016 г.</v>
      </c>
      <c r="D657" s="99" t="s">
        <v>562</v>
      </c>
      <c r="E657" s="482">
        <v>7</v>
      </c>
      <c r="F657" s="99" t="s">
        <v>561</v>
      </c>
      <c r="H657" s="99">
        <f>'Справка 6'!J29</f>
        <v>15993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 t="str">
        <f t="shared" si="44"/>
        <v>31.12.2016 г.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 t="str">
        <f t="shared" si="44"/>
        <v>31.12.2016 г.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 t="str">
        <f t="shared" si="44"/>
        <v>31.12.2016 г.</v>
      </c>
      <c r="D660" s="99" t="s">
        <v>565</v>
      </c>
      <c r="E660" s="482">
        <v>7</v>
      </c>
      <c r="F660" s="99" t="s">
        <v>113</v>
      </c>
      <c r="H660" s="99">
        <f>'Справка 6'!J32</f>
        <v>15993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 t="str">
        <f t="shared" si="44"/>
        <v>31.12.2016 г.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 t="str">
        <f t="shared" si="44"/>
        <v>31.12.2016 г.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 t="str">
        <f t="shared" si="44"/>
        <v>31.12.2016 г.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 t="str">
        <f t="shared" si="44"/>
        <v>31.12.2016 г.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 t="str">
        <f t="shared" si="44"/>
        <v>31.12.2016 г.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 t="str">
        <f t="shared" si="44"/>
        <v>31.12.2016 г.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 t="str">
        <f t="shared" si="44"/>
        <v>31.12.2016 г.</v>
      </c>
      <c r="D667" s="99" t="s">
        <v>576</v>
      </c>
      <c r="E667" s="482">
        <v>7</v>
      </c>
      <c r="F667" s="99" t="s">
        <v>542</v>
      </c>
      <c r="H667" s="99">
        <f>'Справка 6'!J39</f>
        <v>5383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 t="str">
        <f t="shared" si="44"/>
        <v>31.12.2016 г.</v>
      </c>
      <c r="D668" s="99" t="s">
        <v>578</v>
      </c>
      <c r="E668" s="482">
        <v>7</v>
      </c>
      <c r="F668" s="99" t="s">
        <v>803</v>
      </c>
      <c r="H668" s="99">
        <f>'Справка 6'!J40</f>
        <v>21376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 t="str">
        <f t="shared" si="44"/>
        <v>31.12.2016 г.</v>
      </c>
      <c r="D669" s="99" t="s">
        <v>581</v>
      </c>
      <c r="E669" s="482">
        <v>7</v>
      </c>
      <c r="F669" s="99" t="s">
        <v>580</v>
      </c>
      <c r="H669" s="99">
        <f>'Справка 6'!J41</f>
        <v>953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 t="str">
        <f t="shared" si="44"/>
        <v>31.12.2016 г.</v>
      </c>
      <c r="D670" s="99" t="s">
        <v>583</v>
      </c>
      <c r="E670" s="482">
        <v>7</v>
      </c>
      <c r="F670" s="99" t="s">
        <v>582</v>
      </c>
      <c r="H670" s="99">
        <f>'Справка 6'!J42</f>
        <v>103184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 t="str">
        <f t="shared" si="44"/>
        <v>31.12.2016 г.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 t="str">
        <f t="shared" si="44"/>
        <v>31.12.2016 г.</v>
      </c>
      <c r="D672" s="99" t="s">
        <v>526</v>
      </c>
      <c r="E672" s="482">
        <v>8</v>
      </c>
      <c r="F672" s="99" t="s">
        <v>525</v>
      </c>
      <c r="H672" s="99">
        <f>'Справка 6'!K12</f>
        <v>4758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 t="str">
        <f t="shared" si="44"/>
        <v>31.12.2016 г.</v>
      </c>
      <c r="D673" s="99" t="s">
        <v>529</v>
      </c>
      <c r="E673" s="482">
        <v>8</v>
      </c>
      <c r="F673" s="99" t="s">
        <v>528</v>
      </c>
      <c r="H673" s="99">
        <f>'Справка 6'!K13</f>
        <v>13547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 t="str">
        <f t="shared" si="44"/>
        <v>31.12.2016 г.</v>
      </c>
      <c r="D674" s="99" t="s">
        <v>532</v>
      </c>
      <c r="E674" s="482">
        <v>8</v>
      </c>
      <c r="F674" s="99" t="s">
        <v>531</v>
      </c>
      <c r="H674" s="99">
        <f>'Справка 6'!K14</f>
        <v>1066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 t="str">
        <f t="shared" si="44"/>
        <v>31.12.2016 г.</v>
      </c>
      <c r="D675" s="99" t="s">
        <v>535</v>
      </c>
      <c r="E675" s="482">
        <v>8</v>
      </c>
      <c r="F675" s="99" t="s">
        <v>534</v>
      </c>
      <c r="H675" s="99">
        <f>'Справка 6'!K15</f>
        <v>1409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 t="str">
        <f t="shared" si="44"/>
        <v>31.12.2016 г.</v>
      </c>
      <c r="D676" s="99" t="s">
        <v>537</v>
      </c>
      <c r="E676" s="482">
        <v>8</v>
      </c>
      <c r="F676" s="99" t="s">
        <v>536</v>
      </c>
      <c r="H676" s="99">
        <f>'Справка 6'!K16</f>
        <v>240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 t="str">
        <f t="shared" si="44"/>
        <v>31.12.2016 г.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 t="str">
        <f t="shared" si="44"/>
        <v>31.12.2016 г.</v>
      </c>
      <c r="D678" s="99" t="s">
        <v>543</v>
      </c>
      <c r="E678" s="482">
        <v>8</v>
      </c>
      <c r="F678" s="99" t="s">
        <v>542</v>
      </c>
      <c r="H678" s="99">
        <f>'Справка 6'!K18</f>
        <v>1228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 t="str">
        <f t="shared" si="44"/>
        <v>31.12.2016 г.</v>
      </c>
      <c r="D679" s="99" t="s">
        <v>545</v>
      </c>
      <c r="E679" s="482">
        <v>8</v>
      </c>
      <c r="F679" s="99" t="s">
        <v>804</v>
      </c>
      <c r="H679" s="99">
        <f>'Справка 6'!K19</f>
        <v>22248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 t="str">
        <f t="shared" si="44"/>
        <v>31.12.2016 г.</v>
      </c>
      <c r="D680" s="99" t="s">
        <v>547</v>
      </c>
      <c r="E680" s="482">
        <v>8</v>
      </c>
      <c r="F680" s="99" t="s">
        <v>546</v>
      </c>
      <c r="H680" s="99">
        <f>'Справка 6'!K20</f>
        <v>264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 t="str">
        <f t="shared" si="44"/>
        <v>31.12.2016 г.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 t="str">
        <f t="shared" si="44"/>
        <v>31.12.2016 г.</v>
      </c>
      <c r="D682" s="99" t="s">
        <v>553</v>
      </c>
      <c r="E682" s="482">
        <v>8</v>
      </c>
      <c r="F682" s="99" t="s">
        <v>552</v>
      </c>
      <c r="H682" s="99">
        <f>'Справка 6'!K23</f>
        <v>18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 t="str">
        <f t="shared" si="44"/>
        <v>31.12.2016 г.</v>
      </c>
      <c r="D683" s="99" t="s">
        <v>555</v>
      </c>
      <c r="E683" s="482">
        <v>8</v>
      </c>
      <c r="F683" s="99" t="s">
        <v>554</v>
      </c>
      <c r="H683" s="99">
        <f>'Справка 6'!K24</f>
        <v>56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 t="str">
        <f t="shared" si="44"/>
        <v>31.12.2016 г.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 t="str">
        <f t="shared" si="44"/>
        <v>31.12.2016 г.</v>
      </c>
      <c r="D685" s="99" t="s">
        <v>558</v>
      </c>
      <c r="E685" s="482">
        <v>8</v>
      </c>
      <c r="F685" s="99" t="s">
        <v>542</v>
      </c>
      <c r="H685" s="99">
        <f>'Справка 6'!K26</f>
        <v>467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 t="str">
        <f t="shared" si="44"/>
        <v>31.12.2016 г.</v>
      </c>
      <c r="D686" s="99" t="s">
        <v>560</v>
      </c>
      <c r="E686" s="482">
        <v>8</v>
      </c>
      <c r="F686" s="99" t="s">
        <v>838</v>
      </c>
      <c r="H686" s="99">
        <f>'Справка 6'!K27</f>
        <v>541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 t="str">
        <f t="shared" si="44"/>
        <v>31.12.2016 г.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 t="str">
        <f t="shared" si="44"/>
        <v>31.12.2016 г.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 t="str">
        <f t="shared" si="44"/>
        <v>31.12.2016 г.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 t="str">
        <f t="shared" si="44"/>
        <v>31.12.2016 г.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 t="str">
        <f t="shared" si="44"/>
        <v>31.12.2016 г.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 t="str">
        <f t="shared" si="44"/>
        <v>31.12.2016 г.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 t="str">
        <f t="shared" si="44"/>
        <v>31.12.2016 г.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 t="str">
        <f t="shared" si="44"/>
        <v>31.12.2016 г.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 t="str">
        <f t="shared" si="44"/>
        <v>31.12.2016 г.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 t="str">
        <f t="shared" si="44"/>
        <v>31.12.2016 г.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 t="str">
        <f t="shared" si="44"/>
        <v>31.12.2016 г.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 t="str">
        <f t="shared" si="44"/>
        <v>31.12.2016 г.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 t="str">
        <f t="shared" si="44"/>
        <v>31.12.2016 г.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 t="str">
        <f t="shared" si="44"/>
        <v>31.12.2016 г.</v>
      </c>
      <c r="D700" s="99" t="s">
        <v>583</v>
      </c>
      <c r="E700" s="482">
        <v>8</v>
      </c>
      <c r="F700" s="99" t="s">
        <v>582</v>
      </c>
      <c r="H700" s="99">
        <f>'Справка 6'!K42</f>
        <v>23053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 t="str">
        <f t="shared" si="44"/>
        <v>31.12.2016 г.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 t="str">
        <f t="shared" si="44"/>
        <v>31.12.2016 г.</v>
      </c>
      <c r="D702" s="99" t="s">
        <v>526</v>
      </c>
      <c r="E702" s="482">
        <v>9</v>
      </c>
      <c r="F702" s="99" t="s">
        <v>525</v>
      </c>
      <c r="H702" s="99">
        <f>'Справка 6'!L12</f>
        <v>402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 t="str">
        <f t="shared" si="44"/>
        <v>31.12.2016 г.</v>
      </c>
      <c r="D703" s="99" t="s">
        <v>529</v>
      </c>
      <c r="E703" s="482">
        <v>9</v>
      </c>
      <c r="F703" s="99" t="s">
        <v>528</v>
      </c>
      <c r="H703" s="99">
        <f>'Справка 6'!L13</f>
        <v>1399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 t="str">
        <f t="shared" si="44"/>
        <v>31.12.2016 г.</v>
      </c>
      <c r="D704" s="99" t="s">
        <v>532</v>
      </c>
      <c r="E704" s="482">
        <v>9</v>
      </c>
      <c r="F704" s="99" t="s">
        <v>531</v>
      </c>
      <c r="H704" s="99">
        <f>'Справка 6'!L14</f>
        <v>58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 t="str">
        <f t="shared" si="44"/>
        <v>31.12.2016 г.</v>
      </c>
      <c r="D705" s="99" t="s">
        <v>535</v>
      </c>
      <c r="E705" s="482">
        <v>9</v>
      </c>
      <c r="F705" s="99" t="s">
        <v>534</v>
      </c>
      <c r="H705" s="99">
        <f>'Справка 6'!L15</f>
        <v>1022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 t="str">
        <f t="shared" si="44"/>
        <v>31.12.2016 г.</v>
      </c>
      <c r="D706" s="99" t="s">
        <v>537</v>
      </c>
      <c r="E706" s="482">
        <v>9</v>
      </c>
      <c r="F706" s="99" t="s">
        <v>536</v>
      </c>
      <c r="H706" s="99">
        <f>'Справка 6'!L16</f>
        <v>8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 t="str">
        <f t="shared" si="44"/>
        <v>31.12.2016 г.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 t="str">
        <f t="shared" si="44"/>
        <v>31.12.2016 г.</v>
      </c>
      <c r="D708" s="99" t="s">
        <v>543</v>
      </c>
      <c r="E708" s="482">
        <v>9</v>
      </c>
      <c r="F708" s="99" t="s">
        <v>542</v>
      </c>
      <c r="H708" s="99">
        <f>'Справка 6'!L18</f>
        <v>102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 t="str">
        <f t="shared" si="44"/>
        <v>31.12.2016 г.</v>
      </c>
      <c r="D709" s="99" t="s">
        <v>545</v>
      </c>
      <c r="E709" s="482">
        <v>9</v>
      </c>
      <c r="F709" s="99" t="s">
        <v>804</v>
      </c>
      <c r="H709" s="99">
        <f>'Справка 6'!L19</f>
        <v>2991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 t="str">
        <f t="shared" si="44"/>
        <v>31.12.2016 г.</v>
      </c>
      <c r="D710" s="99" t="s">
        <v>547</v>
      </c>
      <c r="E710" s="482">
        <v>9</v>
      </c>
      <c r="F710" s="99" t="s">
        <v>546</v>
      </c>
      <c r="H710" s="99">
        <f>'Справка 6'!L20</f>
        <v>15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 t="str">
        <f t="shared" si="44"/>
        <v>31.12.2016 г.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 t="str">
        <f t="shared" si="44"/>
        <v>31.12.2016 г.</v>
      </c>
      <c r="D712" s="99" t="s">
        <v>553</v>
      </c>
      <c r="E712" s="482">
        <v>9</v>
      </c>
      <c r="F712" s="99" t="s">
        <v>552</v>
      </c>
      <c r="H712" s="99">
        <f>'Справка 6'!L23</f>
        <v>3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 t="str">
        <f t="shared" si="44"/>
        <v>31.12.2016 г.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 t="str">
        <f t="shared" si="44"/>
        <v>31.12.2016 г.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 t="str">
        <f t="shared" si="44"/>
        <v>31.12.2016 г.</v>
      </c>
      <c r="D715" s="99" t="s">
        <v>558</v>
      </c>
      <c r="E715" s="482">
        <v>9</v>
      </c>
      <c r="F715" s="99" t="s">
        <v>542</v>
      </c>
      <c r="H715" s="99">
        <f>'Справка 6'!L26</f>
        <v>80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 t="str">
        <f t="shared" si="44"/>
        <v>31.12.2016 г.</v>
      </c>
      <c r="D716" s="99" t="s">
        <v>560</v>
      </c>
      <c r="E716" s="482">
        <v>9</v>
      </c>
      <c r="F716" s="99" t="s">
        <v>838</v>
      </c>
      <c r="H716" s="99">
        <f>'Справка 6'!L27</f>
        <v>89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 t="str">
        <f aca="true" t="shared" si="47" ref="C717:C780">endDate</f>
        <v>31.12.2016 г.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 t="str">
        <f t="shared" si="47"/>
        <v>31.12.2016 г.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 t="str">
        <f t="shared" si="47"/>
        <v>31.12.2016 г.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 t="str">
        <f t="shared" si="47"/>
        <v>31.12.2016 г.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 t="str">
        <f t="shared" si="47"/>
        <v>31.12.2016 г.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 t="str">
        <f t="shared" si="47"/>
        <v>31.12.2016 г.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 t="str">
        <f t="shared" si="47"/>
        <v>31.12.2016 г.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 t="str">
        <f t="shared" si="47"/>
        <v>31.12.2016 г.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 t="str">
        <f t="shared" si="47"/>
        <v>31.12.2016 г.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 t="str">
        <f t="shared" si="47"/>
        <v>31.12.2016 г.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 t="str">
        <f t="shared" si="47"/>
        <v>31.12.2016 г.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 t="str">
        <f t="shared" si="47"/>
        <v>31.12.2016 г.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 t="str">
        <f t="shared" si="47"/>
        <v>31.12.2016 г.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 t="str">
        <f t="shared" si="47"/>
        <v>31.12.2016 г.</v>
      </c>
      <c r="D730" s="99" t="s">
        <v>583</v>
      </c>
      <c r="E730" s="482">
        <v>9</v>
      </c>
      <c r="F730" s="99" t="s">
        <v>582</v>
      </c>
      <c r="H730" s="99">
        <f>'Справка 6'!L42</f>
        <v>3095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 t="str">
        <f t="shared" si="47"/>
        <v>31.12.2016 г.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 t="str">
        <f t="shared" si="47"/>
        <v>31.12.2016 г.</v>
      </c>
      <c r="D732" s="99" t="s">
        <v>526</v>
      </c>
      <c r="E732" s="482">
        <v>10</v>
      </c>
      <c r="F732" s="99" t="s">
        <v>525</v>
      </c>
      <c r="H732" s="99">
        <f>'Справка 6'!M12</f>
        <v>2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 t="str">
        <f t="shared" si="47"/>
        <v>31.12.2016 г.</v>
      </c>
      <c r="D733" s="99" t="s">
        <v>529</v>
      </c>
      <c r="E733" s="482">
        <v>10</v>
      </c>
      <c r="F733" s="99" t="s">
        <v>528</v>
      </c>
      <c r="H733" s="99">
        <f>'Справка 6'!M13</f>
        <v>327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 t="str">
        <f t="shared" si="47"/>
        <v>31.12.2016 г.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 t="str">
        <f t="shared" si="47"/>
        <v>31.12.2016 г.</v>
      </c>
      <c r="D735" s="99" t="s">
        <v>535</v>
      </c>
      <c r="E735" s="482">
        <v>10</v>
      </c>
      <c r="F735" s="99" t="s">
        <v>534</v>
      </c>
      <c r="H735" s="99">
        <f>'Справка 6'!M15</f>
        <v>1060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 t="str">
        <f t="shared" si="47"/>
        <v>31.12.2016 г.</v>
      </c>
      <c r="D736" s="99" t="s">
        <v>537</v>
      </c>
      <c r="E736" s="482">
        <v>10</v>
      </c>
      <c r="F736" s="99" t="s">
        <v>536</v>
      </c>
      <c r="H736" s="99">
        <f>'Справка 6'!M16</f>
        <v>40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 t="str">
        <f t="shared" si="47"/>
        <v>31.12.2016 г.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 t="str">
        <f t="shared" si="47"/>
        <v>31.12.2016 г.</v>
      </c>
      <c r="D738" s="99" t="s">
        <v>543</v>
      </c>
      <c r="E738" s="482">
        <v>10</v>
      </c>
      <c r="F738" s="99" t="s">
        <v>542</v>
      </c>
      <c r="H738" s="99">
        <f>'Справка 6'!M18</f>
        <v>3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 t="str">
        <f t="shared" si="47"/>
        <v>31.12.2016 г.</v>
      </c>
      <c r="D739" s="99" t="s">
        <v>545</v>
      </c>
      <c r="E739" s="482">
        <v>10</v>
      </c>
      <c r="F739" s="99" t="s">
        <v>804</v>
      </c>
      <c r="H739" s="99">
        <f>'Справка 6'!M19</f>
        <v>1432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 t="str">
        <f t="shared" si="47"/>
        <v>31.12.2016 г.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 t="str">
        <f t="shared" si="47"/>
        <v>31.12.2016 г.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 t="str">
        <f t="shared" si="47"/>
        <v>31.12.2016 г.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 t="str">
        <f t="shared" si="47"/>
        <v>31.12.2016 г.</v>
      </c>
      <c r="D743" s="99" t="s">
        <v>555</v>
      </c>
      <c r="E743" s="482">
        <v>10</v>
      </c>
      <c r="F743" s="99" t="s">
        <v>554</v>
      </c>
      <c r="H743" s="99">
        <f>'Справка 6'!M24</f>
        <v>3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 t="str">
        <f t="shared" si="47"/>
        <v>31.12.2016 г.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 t="str">
        <f t="shared" si="47"/>
        <v>31.12.2016 г.</v>
      </c>
      <c r="D745" s="99" t="s">
        <v>558</v>
      </c>
      <c r="E745" s="482">
        <v>10</v>
      </c>
      <c r="F745" s="99" t="s">
        <v>542</v>
      </c>
      <c r="H745" s="99">
        <f>'Справка 6'!M26</f>
        <v>2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 t="str">
        <f t="shared" si="47"/>
        <v>31.12.2016 г.</v>
      </c>
      <c r="D746" s="99" t="s">
        <v>560</v>
      </c>
      <c r="E746" s="482">
        <v>10</v>
      </c>
      <c r="F746" s="99" t="s">
        <v>838</v>
      </c>
      <c r="H746" s="99">
        <f>'Справка 6'!M27</f>
        <v>5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 t="str">
        <f t="shared" si="47"/>
        <v>31.12.2016 г.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 t="str">
        <f t="shared" si="47"/>
        <v>31.12.2016 г.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 t="str">
        <f t="shared" si="47"/>
        <v>31.12.2016 г.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 t="str">
        <f t="shared" si="47"/>
        <v>31.12.2016 г.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 t="str">
        <f t="shared" si="47"/>
        <v>31.12.2016 г.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 t="str">
        <f t="shared" si="47"/>
        <v>31.12.2016 г.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 t="str">
        <f t="shared" si="47"/>
        <v>31.12.2016 г.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 t="str">
        <f t="shared" si="47"/>
        <v>31.12.2016 г.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 t="str">
        <f t="shared" si="47"/>
        <v>31.12.2016 г.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 t="str">
        <f t="shared" si="47"/>
        <v>31.12.2016 г.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 t="str">
        <f t="shared" si="47"/>
        <v>31.12.2016 г.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 t="str">
        <f t="shared" si="47"/>
        <v>31.12.2016 г.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 t="str">
        <f t="shared" si="47"/>
        <v>31.12.2016 г.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 t="str">
        <f t="shared" si="47"/>
        <v>31.12.2016 г.</v>
      </c>
      <c r="D760" s="99" t="s">
        <v>583</v>
      </c>
      <c r="E760" s="482">
        <v>10</v>
      </c>
      <c r="F760" s="99" t="s">
        <v>582</v>
      </c>
      <c r="H760" s="99">
        <f>'Справка 6'!M42</f>
        <v>1437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 t="str">
        <f t="shared" si="47"/>
        <v>31.12.2016 г.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 t="str">
        <f t="shared" si="47"/>
        <v>31.12.2016 г.</v>
      </c>
      <c r="D762" s="99" t="s">
        <v>526</v>
      </c>
      <c r="E762" s="482">
        <v>11</v>
      </c>
      <c r="F762" s="99" t="s">
        <v>525</v>
      </c>
      <c r="H762" s="99">
        <f>'Справка 6'!N12</f>
        <v>5158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 t="str">
        <f t="shared" si="47"/>
        <v>31.12.2016 г.</v>
      </c>
      <c r="D763" s="99" t="s">
        <v>529</v>
      </c>
      <c r="E763" s="482">
        <v>11</v>
      </c>
      <c r="F763" s="99" t="s">
        <v>528</v>
      </c>
      <c r="H763" s="99">
        <f>'Справка 6'!N13</f>
        <v>14619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 t="str">
        <f t="shared" si="47"/>
        <v>31.12.2016 г.</v>
      </c>
      <c r="D764" s="99" t="s">
        <v>532</v>
      </c>
      <c r="E764" s="482">
        <v>11</v>
      </c>
      <c r="F764" s="99" t="s">
        <v>531</v>
      </c>
      <c r="H764" s="99">
        <f>'Справка 6'!N14</f>
        <v>1124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 t="str">
        <f t="shared" si="47"/>
        <v>31.12.2016 г.</v>
      </c>
      <c r="D765" s="99" t="s">
        <v>535</v>
      </c>
      <c r="E765" s="482">
        <v>11</v>
      </c>
      <c r="F765" s="99" t="s">
        <v>534</v>
      </c>
      <c r="H765" s="99">
        <f>'Справка 6'!N15</f>
        <v>1371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 t="str">
        <f t="shared" si="47"/>
        <v>31.12.2016 г.</v>
      </c>
      <c r="D766" s="99" t="s">
        <v>537</v>
      </c>
      <c r="E766" s="482">
        <v>11</v>
      </c>
      <c r="F766" s="99" t="s">
        <v>536</v>
      </c>
      <c r="H766" s="99">
        <f>'Справка 6'!N16</f>
        <v>208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 t="str">
        <f t="shared" si="47"/>
        <v>31.12.2016 г.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 t="str">
        <f t="shared" si="47"/>
        <v>31.12.2016 г.</v>
      </c>
      <c r="D768" s="99" t="s">
        <v>543</v>
      </c>
      <c r="E768" s="482">
        <v>11</v>
      </c>
      <c r="F768" s="99" t="s">
        <v>542</v>
      </c>
      <c r="H768" s="99">
        <f>'Справка 6'!N18</f>
        <v>1327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 t="str">
        <f t="shared" si="47"/>
        <v>31.12.2016 г.</v>
      </c>
      <c r="D769" s="99" t="s">
        <v>545</v>
      </c>
      <c r="E769" s="482">
        <v>11</v>
      </c>
      <c r="F769" s="99" t="s">
        <v>804</v>
      </c>
      <c r="H769" s="99">
        <f>'Справка 6'!N19</f>
        <v>23807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 t="str">
        <f t="shared" si="47"/>
        <v>31.12.2016 г.</v>
      </c>
      <c r="D770" s="99" t="s">
        <v>547</v>
      </c>
      <c r="E770" s="482">
        <v>11</v>
      </c>
      <c r="F770" s="99" t="s">
        <v>546</v>
      </c>
      <c r="H770" s="99">
        <f>'Справка 6'!N20</f>
        <v>279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 t="str">
        <f t="shared" si="47"/>
        <v>31.12.2016 г.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 t="str">
        <f t="shared" si="47"/>
        <v>31.12.2016 г.</v>
      </c>
      <c r="D772" s="99" t="s">
        <v>553</v>
      </c>
      <c r="E772" s="482">
        <v>11</v>
      </c>
      <c r="F772" s="99" t="s">
        <v>552</v>
      </c>
      <c r="H772" s="99">
        <f>'Справка 6'!N23</f>
        <v>21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 t="str">
        <f t="shared" si="47"/>
        <v>31.12.2016 г.</v>
      </c>
      <c r="D773" s="99" t="s">
        <v>555</v>
      </c>
      <c r="E773" s="482">
        <v>11</v>
      </c>
      <c r="F773" s="99" t="s">
        <v>554</v>
      </c>
      <c r="H773" s="99">
        <f>'Справка 6'!N24</f>
        <v>59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 t="str">
        <f t="shared" si="47"/>
        <v>31.12.2016 г.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 t="str">
        <f t="shared" si="47"/>
        <v>31.12.2016 г.</v>
      </c>
      <c r="D775" s="99" t="s">
        <v>558</v>
      </c>
      <c r="E775" s="482">
        <v>11</v>
      </c>
      <c r="F775" s="99" t="s">
        <v>542</v>
      </c>
      <c r="H775" s="99">
        <f>'Справка 6'!N26</f>
        <v>545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 t="str">
        <f t="shared" si="47"/>
        <v>31.12.2016 г.</v>
      </c>
      <c r="D776" s="99" t="s">
        <v>560</v>
      </c>
      <c r="E776" s="482">
        <v>11</v>
      </c>
      <c r="F776" s="99" t="s">
        <v>838</v>
      </c>
      <c r="H776" s="99">
        <f>'Справка 6'!N27</f>
        <v>625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 t="str">
        <f t="shared" si="47"/>
        <v>31.12.2016 г.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 t="str">
        <f t="shared" si="47"/>
        <v>31.12.2016 г.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 t="str">
        <f t="shared" si="47"/>
        <v>31.12.2016 г.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 t="str">
        <f t="shared" si="47"/>
        <v>31.12.2016 г.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 t="str">
        <f aca="true" t="shared" si="50" ref="C781:C844">endDate</f>
        <v>31.12.2016 г.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 t="str">
        <f t="shared" si="50"/>
        <v>31.12.2016 г.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 t="str">
        <f t="shared" si="50"/>
        <v>31.12.2016 г.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 t="str">
        <f t="shared" si="50"/>
        <v>31.12.2016 г.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 t="str">
        <f t="shared" si="50"/>
        <v>31.12.2016 г.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 t="str">
        <f t="shared" si="50"/>
        <v>31.12.2016 г.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 t="str">
        <f t="shared" si="50"/>
        <v>31.12.2016 г.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 t="str">
        <f t="shared" si="50"/>
        <v>31.12.2016 г.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 t="str">
        <f t="shared" si="50"/>
        <v>31.12.2016 г.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 t="str">
        <f t="shared" si="50"/>
        <v>31.12.2016 г.</v>
      </c>
      <c r="D790" s="99" t="s">
        <v>583</v>
      </c>
      <c r="E790" s="482">
        <v>11</v>
      </c>
      <c r="F790" s="99" t="s">
        <v>582</v>
      </c>
      <c r="H790" s="99">
        <f>'Справка 6'!N42</f>
        <v>24711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 t="str">
        <f t="shared" si="50"/>
        <v>31.12.2016 г.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 t="str">
        <f t="shared" si="50"/>
        <v>31.12.2016 г.</v>
      </c>
      <c r="D792" s="99" t="s">
        <v>526</v>
      </c>
      <c r="E792" s="482">
        <v>12</v>
      </c>
      <c r="F792" s="99" t="s">
        <v>525</v>
      </c>
      <c r="H792" s="99">
        <f>'Справка 6'!O12</f>
        <v>3004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 t="str">
        <f t="shared" si="50"/>
        <v>31.12.2016 г.</v>
      </c>
      <c r="D793" s="99" t="s">
        <v>529</v>
      </c>
      <c r="E793" s="482">
        <v>12</v>
      </c>
      <c r="F793" s="99" t="s">
        <v>528</v>
      </c>
      <c r="H793" s="99">
        <f>'Справка 6'!O13</f>
        <v>4393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 t="str">
        <f t="shared" si="50"/>
        <v>31.12.2016 г.</v>
      </c>
      <c r="D794" s="99" t="s">
        <v>532</v>
      </c>
      <c r="E794" s="482">
        <v>12</v>
      </c>
      <c r="F794" s="99" t="s">
        <v>531</v>
      </c>
      <c r="H794" s="99">
        <f>'Справка 6'!O14</f>
        <v>198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 t="str">
        <f t="shared" si="50"/>
        <v>31.12.2016 г.</v>
      </c>
      <c r="D795" s="99" t="s">
        <v>535</v>
      </c>
      <c r="E795" s="482">
        <v>12</v>
      </c>
      <c r="F795" s="99" t="s">
        <v>534</v>
      </c>
      <c r="H795" s="99">
        <f>'Справка 6'!O15</f>
        <v>2596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 t="str">
        <f t="shared" si="50"/>
        <v>31.12.2016 г.</v>
      </c>
      <c r="D796" s="99" t="s">
        <v>537</v>
      </c>
      <c r="E796" s="482">
        <v>12</v>
      </c>
      <c r="F796" s="99" t="s">
        <v>536</v>
      </c>
      <c r="H796" s="99">
        <f>'Справка 6'!O16</f>
        <v>47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 t="str">
        <f t="shared" si="50"/>
        <v>31.12.2016 г.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 t="str">
        <f t="shared" si="50"/>
        <v>31.12.2016 г.</v>
      </c>
      <c r="D798" s="99" t="s">
        <v>543</v>
      </c>
      <c r="E798" s="482">
        <v>12</v>
      </c>
      <c r="F798" s="99" t="s">
        <v>542</v>
      </c>
      <c r="H798" s="99">
        <f>'Справка 6'!O18</f>
        <v>496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 t="str">
        <f t="shared" si="50"/>
        <v>31.12.2016 г.</v>
      </c>
      <c r="D799" s="99" t="s">
        <v>545</v>
      </c>
      <c r="E799" s="482">
        <v>12</v>
      </c>
      <c r="F799" s="99" t="s">
        <v>804</v>
      </c>
      <c r="H799" s="99">
        <f>'Справка 6'!O19</f>
        <v>10734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 t="str">
        <f t="shared" si="50"/>
        <v>31.12.2016 г.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 t="str">
        <f t="shared" si="50"/>
        <v>31.12.2016 г.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 t="str">
        <f t="shared" si="50"/>
        <v>31.12.2016 г.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 t="str">
        <f t="shared" si="50"/>
        <v>31.12.2016 г.</v>
      </c>
      <c r="D803" s="99" t="s">
        <v>555</v>
      </c>
      <c r="E803" s="482">
        <v>12</v>
      </c>
      <c r="F803" s="99" t="s">
        <v>554</v>
      </c>
      <c r="H803" s="99">
        <f>'Справка 6'!O24</f>
        <v>40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 t="str">
        <f t="shared" si="50"/>
        <v>31.12.2016 г.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 t="str">
        <f t="shared" si="50"/>
        <v>31.12.2016 г.</v>
      </c>
      <c r="D805" s="99" t="s">
        <v>558</v>
      </c>
      <c r="E805" s="482">
        <v>12</v>
      </c>
      <c r="F805" s="99" t="s">
        <v>542</v>
      </c>
      <c r="H805" s="99">
        <f>'Справка 6'!O26</f>
        <v>6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 t="str">
        <f t="shared" si="50"/>
        <v>31.12.2016 г.</v>
      </c>
      <c r="D806" s="99" t="s">
        <v>560</v>
      </c>
      <c r="E806" s="482">
        <v>12</v>
      </c>
      <c r="F806" s="99" t="s">
        <v>838</v>
      </c>
      <c r="H806" s="99">
        <f>'Справка 6'!O27</f>
        <v>46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 t="str">
        <f t="shared" si="50"/>
        <v>31.12.2016 г.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 t="str">
        <f t="shared" si="50"/>
        <v>31.12.2016 г.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 t="str">
        <f t="shared" si="50"/>
        <v>31.12.2016 г.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 t="str">
        <f t="shared" si="50"/>
        <v>31.12.2016 г.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 t="str">
        <f t="shared" si="50"/>
        <v>31.12.2016 г.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 t="str">
        <f t="shared" si="50"/>
        <v>31.12.2016 г.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 t="str">
        <f t="shared" si="50"/>
        <v>31.12.2016 г.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 t="str">
        <f t="shared" si="50"/>
        <v>31.12.2016 г.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 t="str">
        <f t="shared" si="50"/>
        <v>31.12.2016 г.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 t="str">
        <f t="shared" si="50"/>
        <v>31.12.2016 г.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 t="str">
        <f t="shared" si="50"/>
        <v>31.12.2016 г.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 t="str">
        <f t="shared" si="50"/>
        <v>31.12.2016 г.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 t="str">
        <f t="shared" si="50"/>
        <v>31.12.2016 г.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 t="str">
        <f t="shared" si="50"/>
        <v>31.12.2016 г.</v>
      </c>
      <c r="D820" s="99" t="s">
        <v>583</v>
      </c>
      <c r="E820" s="482">
        <v>12</v>
      </c>
      <c r="F820" s="99" t="s">
        <v>582</v>
      </c>
      <c r="H820" s="99">
        <f>'Справка 6'!O42</f>
        <v>10780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 t="str">
        <f t="shared" si="50"/>
        <v>31.12.2016 г.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 t="str">
        <f t="shared" si="50"/>
        <v>31.12.2016 г.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 t="str">
        <f t="shared" si="50"/>
        <v>31.12.2016 г.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 t="str">
        <f t="shared" si="50"/>
        <v>31.12.2016 г.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 t="str">
        <f t="shared" si="50"/>
        <v>31.12.2016 г.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 t="str">
        <f t="shared" si="50"/>
        <v>31.12.2016 г.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 t="str">
        <f t="shared" si="50"/>
        <v>31.12.2016 г.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 t="str">
        <f t="shared" si="50"/>
        <v>31.12.2016 г.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 t="str">
        <f t="shared" si="50"/>
        <v>31.12.2016 г.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 t="str">
        <f t="shared" si="50"/>
        <v>31.12.2016 г.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 t="str">
        <f t="shared" si="50"/>
        <v>31.12.2016 г.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 t="str">
        <f t="shared" si="50"/>
        <v>31.12.2016 г.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 t="str">
        <f t="shared" si="50"/>
        <v>31.12.2016 г.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 t="str">
        <f t="shared" si="50"/>
        <v>31.12.2016 г.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 t="str">
        <f t="shared" si="50"/>
        <v>31.12.2016 г.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 t="str">
        <f t="shared" si="50"/>
        <v>31.12.2016 г.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 t="str">
        <f t="shared" si="50"/>
        <v>31.12.2016 г.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 t="str">
        <f t="shared" si="50"/>
        <v>31.12.2016 г.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 t="str">
        <f t="shared" si="50"/>
        <v>31.12.2016 г.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 t="str">
        <f t="shared" si="50"/>
        <v>31.12.2016 г.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 t="str">
        <f t="shared" si="50"/>
        <v>31.12.2016 г.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 t="str">
        <f t="shared" si="50"/>
        <v>31.12.2016 г.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 t="str">
        <f t="shared" si="50"/>
        <v>31.12.2016 г.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 t="str">
        <f t="shared" si="50"/>
        <v>31.12.2016 г.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 t="str">
        <f aca="true" t="shared" si="53" ref="C845:C910">endDate</f>
        <v>31.12.2016 г.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 t="str">
        <f t="shared" si="53"/>
        <v>31.12.2016 г.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 t="str">
        <f t="shared" si="53"/>
        <v>31.12.2016 г.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 t="str">
        <f t="shared" si="53"/>
        <v>31.12.2016 г.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 t="str">
        <f t="shared" si="53"/>
        <v>31.12.2016 г.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 t="str">
        <f t="shared" si="53"/>
        <v>31.12.2016 г.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 t="str">
        <f t="shared" si="53"/>
        <v>31.12.2016 г.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 t="str">
        <f t="shared" si="53"/>
        <v>31.12.2016 г.</v>
      </c>
      <c r="D852" s="99" t="s">
        <v>526</v>
      </c>
      <c r="E852" s="482">
        <v>14</v>
      </c>
      <c r="F852" s="99" t="s">
        <v>525</v>
      </c>
      <c r="H852" s="99">
        <f>'Справка 6'!Q12</f>
        <v>8162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 t="str">
        <f t="shared" si="53"/>
        <v>31.12.2016 г.</v>
      </c>
      <c r="D853" s="99" t="s">
        <v>529</v>
      </c>
      <c r="E853" s="482">
        <v>14</v>
      </c>
      <c r="F853" s="99" t="s">
        <v>528</v>
      </c>
      <c r="H853" s="99">
        <f>'Справка 6'!Q13</f>
        <v>19012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 t="str">
        <f t="shared" si="53"/>
        <v>31.12.2016 г.</v>
      </c>
      <c r="D854" s="99" t="s">
        <v>532</v>
      </c>
      <c r="E854" s="482">
        <v>14</v>
      </c>
      <c r="F854" s="99" t="s">
        <v>531</v>
      </c>
      <c r="H854" s="99">
        <f>'Справка 6'!Q14</f>
        <v>1322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 t="str">
        <f t="shared" si="53"/>
        <v>31.12.2016 г.</v>
      </c>
      <c r="D855" s="99" t="s">
        <v>535</v>
      </c>
      <c r="E855" s="482">
        <v>14</v>
      </c>
      <c r="F855" s="99" t="s">
        <v>534</v>
      </c>
      <c r="H855" s="99">
        <f>'Справка 6'!Q15</f>
        <v>3967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 t="str">
        <f t="shared" si="53"/>
        <v>31.12.2016 г.</v>
      </c>
      <c r="D856" s="99" t="s">
        <v>537</v>
      </c>
      <c r="E856" s="482">
        <v>14</v>
      </c>
      <c r="F856" s="99" t="s">
        <v>536</v>
      </c>
      <c r="H856" s="99">
        <f>'Справка 6'!Q16</f>
        <v>255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 t="str">
        <f t="shared" si="53"/>
        <v>31.12.2016 г.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 t="str">
        <f t="shared" si="53"/>
        <v>31.12.2016 г.</v>
      </c>
      <c r="D858" s="99" t="s">
        <v>543</v>
      </c>
      <c r="E858" s="482">
        <v>14</v>
      </c>
      <c r="F858" s="99" t="s">
        <v>542</v>
      </c>
      <c r="H858" s="99">
        <f>'Справка 6'!Q18</f>
        <v>1823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 t="str">
        <f t="shared" si="53"/>
        <v>31.12.2016 г.</v>
      </c>
      <c r="D859" s="99" t="s">
        <v>545</v>
      </c>
      <c r="E859" s="482">
        <v>14</v>
      </c>
      <c r="F859" s="99" t="s">
        <v>804</v>
      </c>
      <c r="H859" s="99">
        <f>'Справка 6'!Q19</f>
        <v>34541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 t="str">
        <f t="shared" si="53"/>
        <v>31.12.2016 г.</v>
      </c>
      <c r="D860" s="99" t="s">
        <v>547</v>
      </c>
      <c r="E860" s="482">
        <v>14</v>
      </c>
      <c r="F860" s="99" t="s">
        <v>546</v>
      </c>
      <c r="H860" s="99">
        <f>'Справка 6'!Q20</f>
        <v>279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 t="str">
        <f t="shared" si="53"/>
        <v>31.12.2016 г.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 t="str">
        <f t="shared" si="53"/>
        <v>31.12.2016 г.</v>
      </c>
      <c r="D862" s="99" t="s">
        <v>553</v>
      </c>
      <c r="E862" s="482">
        <v>14</v>
      </c>
      <c r="F862" s="99" t="s">
        <v>552</v>
      </c>
      <c r="H862" s="99">
        <f>'Справка 6'!Q23</f>
        <v>21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 t="str">
        <f t="shared" si="53"/>
        <v>31.12.2016 г.</v>
      </c>
      <c r="D863" s="99" t="s">
        <v>555</v>
      </c>
      <c r="E863" s="482">
        <v>14</v>
      </c>
      <c r="F863" s="99" t="s">
        <v>554</v>
      </c>
      <c r="H863" s="99">
        <f>'Справка 6'!Q24</f>
        <v>99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 t="str">
        <f t="shared" si="53"/>
        <v>31.12.2016 г.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 t="str">
        <f t="shared" si="53"/>
        <v>31.12.2016 г.</v>
      </c>
      <c r="D865" s="99" t="s">
        <v>558</v>
      </c>
      <c r="E865" s="482">
        <v>14</v>
      </c>
      <c r="F865" s="99" t="s">
        <v>542</v>
      </c>
      <c r="H865" s="99">
        <f>'Справка 6'!Q26</f>
        <v>551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 t="str">
        <f t="shared" si="53"/>
        <v>31.12.2016 г.</v>
      </c>
      <c r="D866" s="99" t="s">
        <v>560</v>
      </c>
      <c r="E866" s="482">
        <v>14</v>
      </c>
      <c r="F866" s="99" t="s">
        <v>838</v>
      </c>
      <c r="H866" s="99">
        <f>'Справка 6'!Q27</f>
        <v>671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 t="str">
        <f t="shared" si="53"/>
        <v>31.12.2016 г.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 t="str">
        <f t="shared" si="53"/>
        <v>31.12.2016 г.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 t="str">
        <f t="shared" si="53"/>
        <v>31.12.2016 г.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 t="str">
        <f t="shared" si="53"/>
        <v>31.12.2016 г.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 t="str">
        <f t="shared" si="53"/>
        <v>31.12.2016 г.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 t="str">
        <f t="shared" si="53"/>
        <v>31.12.2016 г.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 t="str">
        <f t="shared" si="53"/>
        <v>31.12.2016 г.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 t="str">
        <f t="shared" si="53"/>
        <v>31.12.2016 г.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 t="str">
        <f t="shared" si="53"/>
        <v>31.12.2016 г.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 t="str">
        <f t="shared" si="53"/>
        <v>31.12.2016 г.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 t="str">
        <f t="shared" si="53"/>
        <v>31.12.2016 г.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 t="str">
        <f t="shared" si="53"/>
        <v>31.12.2016 г.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 t="str">
        <f t="shared" si="53"/>
        <v>31.12.2016 г.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 t="str">
        <f t="shared" si="53"/>
        <v>31.12.2016 г.</v>
      </c>
      <c r="D880" s="99" t="s">
        <v>583</v>
      </c>
      <c r="E880" s="482">
        <v>14</v>
      </c>
      <c r="F880" s="99" t="s">
        <v>582</v>
      </c>
      <c r="H880" s="99">
        <f>'Справка 6'!Q42</f>
        <v>35491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 t="str">
        <f t="shared" si="53"/>
        <v>31.12.2016 г.</v>
      </c>
      <c r="D881" s="99" t="s">
        <v>523</v>
      </c>
      <c r="E881" s="482">
        <v>15</v>
      </c>
      <c r="F881" s="99" t="s">
        <v>522</v>
      </c>
      <c r="H881" s="99">
        <f>'Справка 6'!R11</f>
        <v>10971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 t="str">
        <f t="shared" si="53"/>
        <v>31.12.2016 г.</v>
      </c>
      <c r="D882" s="99" t="s">
        <v>526</v>
      </c>
      <c r="E882" s="482">
        <v>15</v>
      </c>
      <c r="F882" s="99" t="s">
        <v>525</v>
      </c>
      <c r="H882" s="99">
        <f>'Справка 6'!R12</f>
        <v>7330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 t="str">
        <f t="shared" si="53"/>
        <v>31.12.2016 г.</v>
      </c>
      <c r="D883" s="99" t="s">
        <v>529</v>
      </c>
      <c r="E883" s="482">
        <v>15</v>
      </c>
      <c r="F883" s="99" t="s">
        <v>528</v>
      </c>
      <c r="H883" s="99">
        <f>'Справка 6'!R13</f>
        <v>14753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 t="str">
        <f t="shared" si="53"/>
        <v>31.12.2016 г.</v>
      </c>
      <c r="D884" s="99" t="s">
        <v>532</v>
      </c>
      <c r="E884" s="482">
        <v>15</v>
      </c>
      <c r="F884" s="99" t="s">
        <v>531</v>
      </c>
      <c r="H884" s="99">
        <f>'Справка 6'!R14</f>
        <v>1445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 t="str">
        <f t="shared" si="53"/>
        <v>31.12.2016 г.</v>
      </c>
      <c r="D885" s="99" t="s">
        <v>535</v>
      </c>
      <c r="E885" s="482">
        <v>15</v>
      </c>
      <c r="F885" s="99" t="s">
        <v>534</v>
      </c>
      <c r="H885" s="99">
        <f>'Справка 6'!R15</f>
        <v>1583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 t="str">
        <f t="shared" si="53"/>
        <v>31.12.2016 г.</v>
      </c>
      <c r="D886" s="99" t="s">
        <v>537</v>
      </c>
      <c r="E886" s="482">
        <v>15</v>
      </c>
      <c r="F886" s="99" t="s">
        <v>536</v>
      </c>
      <c r="H886" s="99">
        <f>'Справка 6'!R16</f>
        <v>28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 t="str">
        <f t="shared" si="53"/>
        <v>31.12.2016 г.</v>
      </c>
      <c r="D887" s="99" t="s">
        <v>540</v>
      </c>
      <c r="E887" s="482">
        <v>15</v>
      </c>
      <c r="F887" s="99" t="s">
        <v>539</v>
      </c>
      <c r="H887" s="99">
        <f>'Справка 6'!R17</f>
        <v>6733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 t="str">
        <f t="shared" si="53"/>
        <v>31.12.2016 г.</v>
      </c>
      <c r="D888" s="99" t="s">
        <v>543</v>
      </c>
      <c r="E888" s="482">
        <v>15</v>
      </c>
      <c r="F888" s="99" t="s">
        <v>542</v>
      </c>
      <c r="H888" s="99">
        <f>'Справка 6'!R18</f>
        <v>1452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 t="str">
        <f t="shared" si="53"/>
        <v>31.12.2016 г.</v>
      </c>
      <c r="D889" s="99" t="s">
        <v>545</v>
      </c>
      <c r="E889" s="482">
        <v>15</v>
      </c>
      <c r="F889" s="99" t="s">
        <v>804</v>
      </c>
      <c r="H889" s="99">
        <f>'Справка 6'!R19</f>
        <v>44295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 t="str">
        <f t="shared" si="53"/>
        <v>31.12.2016 г.</v>
      </c>
      <c r="D890" s="99" t="s">
        <v>547</v>
      </c>
      <c r="E890" s="482">
        <v>15</v>
      </c>
      <c r="F890" s="99" t="s">
        <v>546</v>
      </c>
      <c r="H890" s="99">
        <f>'Справка 6'!R20</f>
        <v>128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 t="str">
        <f t="shared" si="53"/>
        <v>31.12.2016 г.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 t="str">
        <f t="shared" si="53"/>
        <v>31.12.2016 г.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 t="str">
        <f t="shared" si="53"/>
        <v>31.12.2016 г.</v>
      </c>
      <c r="D893" s="99" t="s">
        <v>555</v>
      </c>
      <c r="E893" s="482">
        <v>15</v>
      </c>
      <c r="F893" s="99" t="s">
        <v>554</v>
      </c>
      <c r="H893" s="99">
        <f>'Справка 6'!R24</f>
        <v>36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 t="str">
        <f t="shared" si="53"/>
        <v>31.12.2016 г.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 t="str">
        <f t="shared" si="53"/>
        <v>31.12.2016 г.</v>
      </c>
      <c r="D895" s="99" t="s">
        <v>558</v>
      </c>
      <c r="E895" s="482">
        <v>15</v>
      </c>
      <c r="F895" s="99" t="s">
        <v>542</v>
      </c>
      <c r="H895" s="99">
        <f>'Справка 6'!R26</f>
        <v>900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 t="str">
        <f t="shared" si="53"/>
        <v>31.12.2016 г.</v>
      </c>
      <c r="D896" s="99" t="s">
        <v>560</v>
      </c>
      <c r="E896" s="482">
        <v>15</v>
      </c>
      <c r="F896" s="99" t="s">
        <v>838</v>
      </c>
      <c r="H896" s="99">
        <f>'Справка 6'!R27</f>
        <v>941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 t="str">
        <f t="shared" si="53"/>
        <v>31.12.2016 г.</v>
      </c>
      <c r="D897" s="99" t="s">
        <v>562</v>
      </c>
      <c r="E897" s="482">
        <v>15</v>
      </c>
      <c r="F897" s="99" t="s">
        <v>561</v>
      </c>
      <c r="H897" s="99">
        <f>'Справка 6'!R29</f>
        <v>15993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 t="str">
        <f t="shared" si="53"/>
        <v>31.12.2016 г.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 t="str">
        <f t="shared" si="53"/>
        <v>31.12.2016 г.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 t="str">
        <f t="shared" si="53"/>
        <v>31.12.2016 г.</v>
      </c>
      <c r="D900" s="99" t="s">
        <v>565</v>
      </c>
      <c r="E900" s="482">
        <v>15</v>
      </c>
      <c r="F900" s="99" t="s">
        <v>113</v>
      </c>
      <c r="H900" s="99">
        <f>'Справка 6'!R32</f>
        <v>15993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 t="str">
        <f t="shared" si="53"/>
        <v>31.12.2016 г.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 t="str">
        <f t="shared" si="53"/>
        <v>31.12.2016 г.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 t="str">
        <f t="shared" si="53"/>
        <v>31.12.2016 г.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 t="str">
        <f t="shared" si="53"/>
        <v>31.12.2016 г.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 t="str">
        <f t="shared" si="53"/>
        <v>31.12.2016 г.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 t="str">
        <f t="shared" si="53"/>
        <v>31.12.2016 г.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 t="str">
        <f t="shared" si="53"/>
        <v>31.12.2016 г.</v>
      </c>
      <c r="D907" s="99" t="s">
        <v>576</v>
      </c>
      <c r="E907" s="482">
        <v>15</v>
      </c>
      <c r="F907" s="99" t="s">
        <v>542</v>
      </c>
      <c r="H907" s="99">
        <f>'Справка 6'!R39</f>
        <v>5383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 t="str">
        <f t="shared" si="53"/>
        <v>31.12.2016 г.</v>
      </c>
      <c r="D908" s="99" t="s">
        <v>578</v>
      </c>
      <c r="E908" s="482">
        <v>15</v>
      </c>
      <c r="F908" s="99" t="s">
        <v>803</v>
      </c>
      <c r="H908" s="99">
        <f>'Справка 6'!R40</f>
        <v>21376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 t="str">
        <f t="shared" si="53"/>
        <v>31.12.2016 г.</v>
      </c>
      <c r="D909" s="99" t="s">
        <v>581</v>
      </c>
      <c r="E909" s="482">
        <v>15</v>
      </c>
      <c r="F909" s="99" t="s">
        <v>580</v>
      </c>
      <c r="H909" s="99">
        <f>'Справка 6'!R41</f>
        <v>953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 t="str">
        <f t="shared" si="53"/>
        <v>31.12.2016 г.</v>
      </c>
      <c r="D910" s="99" t="s">
        <v>583</v>
      </c>
      <c r="E910" s="482">
        <v>15</v>
      </c>
      <c r="F910" s="99" t="s">
        <v>582</v>
      </c>
      <c r="H910" s="99">
        <f>'Справка 6'!R42</f>
        <v>67693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 t="str">
        <f aca="true" t="shared" si="56" ref="C912:C975">endDate</f>
        <v>31.12.2016 г.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 t="str">
        <f t="shared" si="56"/>
        <v>31.12.2016 г.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 t="str">
        <f t="shared" si="56"/>
        <v>31.12.2016 г.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 t="str">
        <f t="shared" si="56"/>
        <v>31.12.2016 г.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 t="str">
        <f t="shared" si="56"/>
        <v>31.12.2016 г.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 t="str">
        <f t="shared" si="56"/>
        <v>31.12.2016 г.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 t="str">
        <f t="shared" si="56"/>
        <v>31.12.2016 г.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30469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 t="str">
        <f t="shared" si="56"/>
        <v>31.12.2016 г.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30469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 t="str">
        <f t="shared" si="56"/>
        <v>31.12.2016 г.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 t="str">
        <f t="shared" si="56"/>
        <v>31.12.2016 г.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30469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 t="str">
        <f t="shared" si="56"/>
        <v>31.12.2016 г.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139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 t="str">
        <f t="shared" si="56"/>
        <v>31.12.2016 г.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 t="str">
        <f t="shared" si="56"/>
        <v>31.12.2016 г.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 t="str">
        <f t="shared" si="56"/>
        <v>31.12.2016 г.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 t="str">
        <f t="shared" si="56"/>
        <v>31.12.2016 г.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 t="str">
        <f t="shared" si="56"/>
        <v>31.12.2016 г.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7120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 t="str">
        <f t="shared" si="56"/>
        <v>31.12.2016 г.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48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 t="str">
        <f t="shared" si="56"/>
        <v>31.12.2016 г.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77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 t="str">
        <f t="shared" si="56"/>
        <v>31.12.2016 г.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81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 t="str">
        <f t="shared" si="56"/>
        <v>31.12.2016 г.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46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 t="str">
        <f t="shared" si="56"/>
        <v>31.12.2016 г.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217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 t="str">
        <f t="shared" si="56"/>
        <v>31.12.2016 г.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 t="str">
        <f t="shared" si="56"/>
        <v>31.12.2016 г.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203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 t="str">
        <f t="shared" si="56"/>
        <v>31.12.2016 г.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 t="str">
        <f t="shared" si="56"/>
        <v>31.12.2016 г.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12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 t="str">
        <f t="shared" si="56"/>
        <v>31.12.2016 г.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667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 t="str">
        <f t="shared" si="56"/>
        <v>31.12.2016 г.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 t="str">
        <f t="shared" si="56"/>
        <v>31.12.2016 г.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 t="str">
        <f t="shared" si="56"/>
        <v>31.12.2016 г.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 t="str">
        <f t="shared" si="56"/>
        <v>31.12.2016 г.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667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 t="str">
        <f t="shared" si="56"/>
        <v>31.12.2016 г.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8256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 t="str">
        <f t="shared" si="56"/>
        <v>31.12.2016 г.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38864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 t="str">
        <f t="shared" si="56"/>
        <v>31.12.2016 г.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 t="str">
        <f t="shared" si="56"/>
        <v>31.12.2016 г.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 t="str">
        <f t="shared" si="56"/>
        <v>31.12.2016 г.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 t="str">
        <f t="shared" si="56"/>
        <v>31.12.2016 г.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 t="str">
        <f t="shared" si="56"/>
        <v>31.12.2016 г.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 t="str">
        <f t="shared" si="56"/>
        <v>31.12.2016 г.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 t="str">
        <f t="shared" si="56"/>
        <v>31.12.2016 г.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 t="str">
        <f t="shared" si="56"/>
        <v>31.12.2016 г.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 t="str">
        <f t="shared" si="56"/>
        <v>31.12.2016 г.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 t="str">
        <f t="shared" si="56"/>
        <v>31.12.2016 г.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 t="str">
        <f t="shared" si="56"/>
        <v>31.12.2016 г.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5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 t="str">
        <f t="shared" si="56"/>
        <v>31.12.2016 г.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 t="str">
        <f t="shared" si="56"/>
        <v>31.12.2016 г.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 t="str">
        <f t="shared" si="56"/>
        <v>31.12.2016 г.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 t="str">
        <f t="shared" si="56"/>
        <v>31.12.2016 г.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 t="str">
        <f t="shared" si="56"/>
        <v>31.12.2016 г.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6148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 t="str">
        <f t="shared" si="56"/>
        <v>31.12.2016 г.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22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 t="str">
        <f t="shared" si="56"/>
        <v>31.12.2016 г.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77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 t="str">
        <f t="shared" si="56"/>
        <v>31.12.2016 г.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30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 t="str">
        <f t="shared" si="56"/>
        <v>31.12.2016 г.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46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 t="str">
        <f t="shared" si="56"/>
        <v>31.12.2016 г.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188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 t="str">
        <f t="shared" si="56"/>
        <v>31.12.2016 г.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 t="str">
        <f t="shared" si="56"/>
        <v>31.12.2016 г.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174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 t="str">
        <f t="shared" si="56"/>
        <v>31.12.2016 г.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 t="str">
        <f t="shared" si="56"/>
        <v>31.12.2016 г.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12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 t="str">
        <f t="shared" si="56"/>
        <v>31.12.2016 г.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453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 t="str">
        <f t="shared" si="56"/>
        <v>31.12.2016 г.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2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 t="str">
        <f t="shared" si="56"/>
        <v>31.12.2016 г.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 t="str">
        <f t="shared" si="56"/>
        <v>31.12.2016 г.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 t="str">
        <f t="shared" si="56"/>
        <v>31.12.2016 г.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451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 t="str">
        <f t="shared" si="56"/>
        <v>31.12.2016 г.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6964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 t="str">
        <f t="shared" si="56"/>
        <v>31.12.2016 г.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6969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 t="str">
        <f aca="true" t="shared" si="59" ref="C976:C1039">endDate</f>
        <v>31.12.2016 г.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 t="str">
        <f t="shared" si="59"/>
        <v>31.12.2016 г.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 t="str">
        <f t="shared" si="59"/>
        <v>31.12.2016 г.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 t="str">
        <f t="shared" si="59"/>
        <v>31.12.2016 г.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 t="str">
        <f t="shared" si="59"/>
        <v>31.12.2016 г.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 t="str">
        <f t="shared" si="59"/>
        <v>31.12.2016 г.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 t="str">
        <f t="shared" si="59"/>
        <v>31.12.2016 г.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30469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 t="str">
        <f t="shared" si="59"/>
        <v>31.12.2016 г.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30469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 t="str">
        <f t="shared" si="59"/>
        <v>31.12.2016 г.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 t="str">
        <f t="shared" si="59"/>
        <v>31.12.2016 г.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30469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 t="str">
        <f t="shared" si="59"/>
        <v>31.12.2016 г.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134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 t="str">
        <f t="shared" si="59"/>
        <v>31.12.2016 г.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 t="str">
        <f t="shared" si="59"/>
        <v>31.12.2016 г.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 t="str">
        <f t="shared" si="59"/>
        <v>31.12.2016 г.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 t="str">
        <f t="shared" si="59"/>
        <v>31.12.2016 г.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 t="str">
        <f t="shared" si="59"/>
        <v>31.12.2016 г.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972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 t="str">
        <f t="shared" si="59"/>
        <v>31.12.2016 г.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26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 t="str">
        <f t="shared" si="59"/>
        <v>31.12.2016 г.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 t="str">
        <f t="shared" si="59"/>
        <v>31.12.2016 г.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51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 t="str">
        <f t="shared" si="59"/>
        <v>31.12.2016 г.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 t="str">
        <f t="shared" si="59"/>
        <v>31.12.2016 г.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29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 t="str">
        <f t="shared" si="59"/>
        <v>31.12.2016 г.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 t="str">
        <f t="shared" si="59"/>
        <v>31.12.2016 г.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29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 t="str">
        <f t="shared" si="59"/>
        <v>31.12.2016 г.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 t="str">
        <f t="shared" si="59"/>
        <v>31.12.2016 г.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 t="str">
        <f t="shared" si="59"/>
        <v>31.12.2016 г.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214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 t="str">
        <f t="shared" si="59"/>
        <v>31.12.2016 г.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-2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 t="str">
        <f t="shared" si="59"/>
        <v>31.12.2016 г.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 t="str">
        <f t="shared" si="59"/>
        <v>31.12.2016 г.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 t="str">
        <f t="shared" si="59"/>
        <v>31.12.2016 г.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216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 t="str">
        <f t="shared" si="59"/>
        <v>31.12.2016 г.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1292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 t="str">
        <f t="shared" si="59"/>
        <v>31.12.2016 г.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31895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 t="str">
        <f t="shared" si="59"/>
        <v>31.12.2016 г.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 t="str">
        <f t="shared" si="59"/>
        <v>31.12.2016 г.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 t="str">
        <f t="shared" si="59"/>
        <v>31.12.2016 г.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 t="str">
        <f t="shared" si="59"/>
        <v>31.12.2016 г.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 t="str">
        <f t="shared" si="59"/>
        <v>31.12.2016 г.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9695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 t="str">
        <f t="shared" si="59"/>
        <v>31.12.2016 г.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9695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 t="str">
        <f t="shared" si="59"/>
        <v>31.12.2016 г.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 t="str">
        <f t="shared" si="59"/>
        <v>31.12.2016 г.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 t="str">
        <f t="shared" si="59"/>
        <v>31.12.2016 г.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 t="str">
        <f t="shared" si="59"/>
        <v>31.12.2016 г.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 t="str">
        <f t="shared" si="59"/>
        <v>31.12.2016 г.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 t="str">
        <f t="shared" si="59"/>
        <v>31.12.2016 г.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 t="str">
        <f t="shared" si="59"/>
        <v>31.12.2016 г.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213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 t="str">
        <f t="shared" si="59"/>
        <v>31.12.2016 г.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213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 t="str">
        <f t="shared" si="59"/>
        <v>31.12.2016 г.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9908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 t="str">
        <f t="shared" si="59"/>
        <v>31.12.2016 г.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263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 t="str">
        <f t="shared" si="59"/>
        <v>31.12.2016 г.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 t="str">
        <f t="shared" si="59"/>
        <v>31.12.2016 г.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 t="str">
        <f t="shared" si="59"/>
        <v>31.12.2016 г.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 t="str">
        <f t="shared" si="59"/>
        <v>31.12.2016 г.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 t="str">
        <f t="shared" si="59"/>
        <v>31.12.2016 г.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5437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 t="str">
        <f t="shared" si="59"/>
        <v>31.12.2016 г.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5437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 t="str">
        <f t="shared" si="59"/>
        <v>31.12.2016 г.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 t="str">
        <f t="shared" si="59"/>
        <v>31.12.2016 г.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 t="str">
        <f t="shared" si="59"/>
        <v>31.12.2016 г.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 t="str">
        <f t="shared" si="59"/>
        <v>31.12.2016 г.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443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 t="str">
        <f t="shared" si="59"/>
        <v>31.12.2016 г.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 t="str">
        <f t="shared" si="59"/>
        <v>31.12.2016 г.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 t="str">
        <f t="shared" si="59"/>
        <v>31.12.2016 г.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443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 t="str">
        <f t="shared" si="59"/>
        <v>31.12.2016 г.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 t="str">
        <f t="shared" si="59"/>
        <v>31.12.2016 г.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17125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 t="str">
        <f t="shared" si="59"/>
        <v>31.12.2016 г.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2275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 t="str">
        <f aca="true" t="shared" si="62" ref="C1040:C1103">endDate</f>
        <v>31.12.2016 г.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11773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 t="str">
        <f t="shared" si="62"/>
        <v>31.12.2016 г.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1101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 t="str">
        <f t="shared" si="62"/>
        <v>31.12.2016 г.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1332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 t="str">
        <f t="shared" si="62"/>
        <v>31.12.2016 г.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347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 t="str">
        <f t="shared" si="62"/>
        <v>31.12.2016 г.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48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 t="str">
        <f t="shared" si="62"/>
        <v>31.12.2016 г.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156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 t="str">
        <f t="shared" si="62"/>
        <v>31.12.2016 г.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143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 t="str">
        <f t="shared" si="62"/>
        <v>31.12.2016 г.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297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 t="str">
        <f t="shared" si="62"/>
        <v>31.12.2016 г.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1606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 t="str">
        <f t="shared" si="62"/>
        <v>31.12.2016 г.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24611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 t="str">
        <f t="shared" si="62"/>
        <v>31.12.2016 г.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34782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 t="str">
        <f t="shared" si="62"/>
        <v>31.12.2016 г.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 t="str">
        <f t="shared" si="62"/>
        <v>31.12.2016 г.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 t="str">
        <f t="shared" si="62"/>
        <v>31.12.2016 г.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 t="str">
        <f t="shared" si="62"/>
        <v>31.12.2016 г.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 t="str">
        <f t="shared" si="62"/>
        <v>31.12.2016 г.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 t="str">
        <f t="shared" si="62"/>
        <v>31.12.2016 г.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 t="str">
        <f t="shared" si="62"/>
        <v>31.12.2016 г.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 t="str">
        <f t="shared" si="62"/>
        <v>31.12.2016 г.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 t="str">
        <f t="shared" si="62"/>
        <v>31.12.2016 г.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 t="str">
        <f t="shared" si="62"/>
        <v>31.12.2016 г.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 t="str">
        <f t="shared" si="62"/>
        <v>31.12.2016 г.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 t="str">
        <f t="shared" si="62"/>
        <v>31.12.2016 г.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 t="str">
        <f t="shared" si="62"/>
        <v>31.12.2016 г.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91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 t="str">
        <f t="shared" si="62"/>
        <v>31.12.2016 г.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91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 t="str">
        <f t="shared" si="62"/>
        <v>31.12.2016 г.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91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 t="str">
        <f t="shared" si="62"/>
        <v>31.12.2016 г.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 t="str">
        <f t="shared" si="62"/>
        <v>31.12.2016 г.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 t="str">
        <f t="shared" si="62"/>
        <v>31.12.2016 г.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 t="str">
        <f t="shared" si="62"/>
        <v>31.12.2016 г.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 t="str">
        <f t="shared" si="62"/>
        <v>31.12.2016 г.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 t="str">
        <f t="shared" si="62"/>
        <v>31.12.2016 г.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5437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 t="str">
        <f t="shared" si="62"/>
        <v>31.12.2016 г.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5437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 t="str">
        <f t="shared" si="62"/>
        <v>31.12.2016 г.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 t="str">
        <f t="shared" si="62"/>
        <v>31.12.2016 г.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 t="str">
        <f t="shared" si="62"/>
        <v>31.12.2016 г.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 t="str">
        <f t="shared" si="62"/>
        <v>31.12.2016 г.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443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 t="str">
        <f t="shared" si="62"/>
        <v>31.12.2016 г.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 t="str">
        <f t="shared" si="62"/>
        <v>31.12.2016 г.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 t="str">
        <f t="shared" si="62"/>
        <v>31.12.2016 г.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443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 t="str">
        <f t="shared" si="62"/>
        <v>31.12.2016 г.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 t="str">
        <f t="shared" si="62"/>
        <v>31.12.2016 г.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16023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 t="str">
        <f t="shared" si="62"/>
        <v>31.12.2016 г.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2260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 t="str">
        <f t="shared" si="62"/>
        <v>31.12.2016 г.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11120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 t="str">
        <f t="shared" si="62"/>
        <v>31.12.2016 г.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1101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 t="str">
        <f t="shared" si="62"/>
        <v>31.12.2016 г.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1042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 t="str">
        <f t="shared" si="62"/>
        <v>31.12.2016 г.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265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 t="str">
        <f t="shared" si="62"/>
        <v>31.12.2016 г.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9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 t="str">
        <f t="shared" si="62"/>
        <v>31.12.2016 г.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129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 t="str">
        <f t="shared" si="62"/>
        <v>31.12.2016 г.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127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 t="str">
        <f t="shared" si="62"/>
        <v>31.12.2016 г.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235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 t="str">
        <f t="shared" si="62"/>
        <v>31.12.2016 г.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1606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 t="str">
        <f t="shared" si="62"/>
        <v>31.12.2016 г.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23509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 t="str">
        <f t="shared" si="62"/>
        <v>31.12.2016 г.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23600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 t="str">
        <f t="shared" si="62"/>
        <v>31.12.2016 г.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 t="str">
        <f t="shared" si="62"/>
        <v>31.12.2016 г.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 t="str">
        <f t="shared" si="62"/>
        <v>31.12.2016 г.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 t="str">
        <f t="shared" si="62"/>
        <v>31.12.2016 г.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 t="str">
        <f t="shared" si="62"/>
        <v>31.12.2016 г.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9695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 t="str">
        <f t="shared" si="62"/>
        <v>31.12.2016 г.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9695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 t="str">
        <f t="shared" si="62"/>
        <v>31.12.2016 г.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 t="str">
        <f t="shared" si="62"/>
        <v>31.12.2016 г.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 t="str">
        <f t="shared" si="62"/>
        <v>31.12.2016 г.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 t="str">
        <f t="shared" si="62"/>
        <v>31.12.2016 г.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 t="str">
        <f aca="true" t="shared" si="65" ref="C1104:C1167">endDate</f>
        <v>31.12.2016 г.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 t="str">
        <f t="shared" si="65"/>
        <v>31.12.2016 г.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 t="str">
        <f t="shared" si="65"/>
        <v>31.12.2016 г.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122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 t="str">
        <f t="shared" si="65"/>
        <v>31.12.2016 г.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122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 t="str">
        <f t="shared" si="65"/>
        <v>31.12.2016 г.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9817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 t="str">
        <f t="shared" si="65"/>
        <v>31.12.2016 г.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263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 t="str">
        <f t="shared" si="65"/>
        <v>31.12.2016 г.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 t="str">
        <f t="shared" si="65"/>
        <v>31.12.2016 г.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 t="str">
        <f t="shared" si="65"/>
        <v>31.12.2016 г.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 t="str">
        <f t="shared" si="65"/>
        <v>31.12.2016 г.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 t="str">
        <f t="shared" si="65"/>
        <v>31.12.2016 г.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 t="str">
        <f t="shared" si="65"/>
        <v>31.12.2016 г.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 t="str">
        <f t="shared" si="65"/>
        <v>31.12.2016 г.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 t="str">
        <f t="shared" si="65"/>
        <v>31.12.2016 г.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 t="str">
        <f t="shared" si="65"/>
        <v>31.12.2016 г.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 t="str">
        <f t="shared" si="65"/>
        <v>31.12.2016 г.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 t="str">
        <f t="shared" si="65"/>
        <v>31.12.2016 г.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 t="str">
        <f t="shared" si="65"/>
        <v>31.12.2016 г.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 t="str">
        <f t="shared" si="65"/>
        <v>31.12.2016 г.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 t="str">
        <f t="shared" si="65"/>
        <v>31.12.2016 г.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 t="str">
        <f t="shared" si="65"/>
        <v>31.12.2016 г.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1102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 t="str">
        <f t="shared" si="65"/>
        <v>31.12.2016 г.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15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 t="str">
        <f t="shared" si="65"/>
        <v>31.12.2016 г.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653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 t="str">
        <f t="shared" si="65"/>
        <v>31.12.2016 г.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 t="str">
        <f t="shared" si="65"/>
        <v>31.12.2016 г.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290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 t="str">
        <f t="shared" si="65"/>
        <v>31.12.2016 г.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82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 t="str">
        <f t="shared" si="65"/>
        <v>31.12.2016 г.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39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 t="str">
        <f t="shared" si="65"/>
        <v>31.12.2016 г.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27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 t="str">
        <f t="shared" si="65"/>
        <v>31.12.2016 г.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16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 t="str">
        <f t="shared" si="65"/>
        <v>31.12.2016 г.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62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 t="str">
        <f t="shared" si="65"/>
        <v>31.12.2016 г.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 t="str">
        <f t="shared" si="65"/>
        <v>31.12.2016 г.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1102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 t="str">
        <f t="shared" si="65"/>
        <v>31.12.2016 г.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11182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 t="str">
        <f t="shared" si="65"/>
        <v>31.12.2016 г.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 t="str">
        <f t="shared" si="65"/>
        <v>31.12.2016 г.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 t="str">
        <f t="shared" si="65"/>
        <v>31.12.2016 г.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 t="str">
        <f t="shared" si="65"/>
        <v>31.12.2016 г.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 t="str">
        <f t="shared" si="65"/>
        <v>31.12.2016 г.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 t="str">
        <f t="shared" si="65"/>
        <v>31.12.2016 г.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 t="str">
        <f t="shared" si="65"/>
        <v>31.12.2016 г.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 t="str">
        <f t="shared" si="65"/>
        <v>31.12.2016 г.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 t="str">
        <f t="shared" si="65"/>
        <v>31.12.2016 г.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 t="str">
        <f t="shared" si="65"/>
        <v>31.12.2016 г.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 t="str">
        <f t="shared" si="65"/>
        <v>31.12.2016 г.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 t="str">
        <f t="shared" si="65"/>
        <v>31.12.2016 г.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 t="str">
        <f t="shared" si="65"/>
        <v>31.12.2016 г.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 t="str">
        <f t="shared" si="65"/>
        <v>31.12.2016 г.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 t="str">
        <f t="shared" si="65"/>
        <v>31.12.2016 г.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 t="str">
        <f t="shared" si="65"/>
        <v>31.12.2016 г.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 t="str">
        <f t="shared" si="65"/>
        <v>31.12.2016 г.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 t="str">
        <f t="shared" si="65"/>
        <v>31.12.2016 г.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 t="str">
        <f t="shared" si="65"/>
        <v>31.12.2016 г.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 t="str">
        <f t="shared" si="65"/>
        <v>31.12.2016 г.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 t="str">
        <f t="shared" si="65"/>
        <v>31.12.2016 г.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 t="str">
        <f t="shared" si="65"/>
        <v>31.12.2016 г.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 t="str">
        <f t="shared" si="65"/>
        <v>31.12.2016 г.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 t="str">
        <f t="shared" si="65"/>
        <v>31.12.2016 г.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 t="str">
        <f t="shared" si="65"/>
        <v>31.12.2016 г.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 t="str">
        <f t="shared" si="65"/>
        <v>31.12.2016 г.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 t="str">
        <f t="shared" si="65"/>
        <v>31.12.2016 г.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 t="str">
        <f t="shared" si="65"/>
        <v>31.12.2016 г.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 t="str">
        <f t="shared" si="65"/>
        <v>31.12.2016 г.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 t="str">
        <f t="shared" si="65"/>
        <v>31.12.2016 г.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 t="str">
        <f t="shared" si="65"/>
        <v>31.12.2016 г.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 t="str">
        <f aca="true" t="shared" si="68" ref="C1168:C1195">endDate</f>
        <v>31.12.2016 г.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 t="str">
        <f t="shared" si="68"/>
        <v>31.12.2016 г.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 t="str">
        <f t="shared" si="68"/>
        <v>31.12.2016 г.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 t="str">
        <f t="shared" si="68"/>
        <v>31.12.2016 г.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 t="str">
        <f t="shared" si="68"/>
        <v>31.12.2016 г.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 t="str">
        <f t="shared" si="68"/>
        <v>31.12.2016 г.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 t="str">
        <f t="shared" si="68"/>
        <v>31.12.2016 г.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 t="str">
        <f t="shared" si="68"/>
        <v>31.12.2016 г.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 t="str">
        <f t="shared" si="68"/>
        <v>31.12.2016 г.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 t="str">
        <f t="shared" si="68"/>
        <v>31.12.2016 г.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 t="str">
        <f t="shared" si="68"/>
        <v>31.12.2016 г.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 t="str">
        <f t="shared" si="68"/>
        <v>31.12.2016 г.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 t="str">
        <f t="shared" si="68"/>
        <v>31.12.2016 г.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 t="str">
        <f t="shared" si="68"/>
        <v>31.12.2016 г.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 t="str">
        <f t="shared" si="68"/>
        <v>31.12.2016 г.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35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 t="str">
        <f t="shared" si="68"/>
        <v>31.12.2016 г.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35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 t="str">
        <f t="shared" si="68"/>
        <v>31.12.2016 г.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 t="str">
        <f t="shared" si="68"/>
        <v>31.12.2016 г.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 t="str">
        <f t="shared" si="68"/>
        <v>31.12.2016 г.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76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 t="str">
        <f t="shared" si="68"/>
        <v>31.12.2016 г.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76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 t="str">
        <f t="shared" si="68"/>
        <v>31.12.2016 г.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 t="str">
        <f t="shared" si="68"/>
        <v>31.12.2016 г.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 t="str">
        <f t="shared" si="68"/>
        <v>31.12.2016 г.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34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 t="str">
        <f t="shared" si="68"/>
        <v>31.12.2016 г.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34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 t="str">
        <f t="shared" si="68"/>
        <v>31.12.2016 г.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 t="str">
        <f t="shared" si="68"/>
        <v>31.12.2016 г.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 t="str">
        <f t="shared" si="68"/>
        <v>31.12.2016 г.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77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 t="str">
        <f t="shared" si="68"/>
        <v>31.12.2016 г.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77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 t="str">
        <f aca="true" t="shared" si="71" ref="C1197:C1228">endDate</f>
        <v>31.12.2016 г.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 t="str">
        <f t="shared" si="71"/>
        <v>31.12.2016 г.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 t="str">
        <f t="shared" si="71"/>
        <v>31.12.2016 г.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 t="str">
        <f t="shared" si="71"/>
        <v>31.12.2016 г.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 t="str">
        <f t="shared" si="71"/>
        <v>31.12.2016 г.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 t="str">
        <f t="shared" si="71"/>
        <v>31.12.2016 г.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 t="str">
        <f t="shared" si="71"/>
        <v>31.12.2016 г.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 t="str">
        <f t="shared" si="71"/>
        <v>31.12.2016 г.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 t="str">
        <f t="shared" si="71"/>
        <v>31.12.2016 г.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 t="str">
        <f t="shared" si="71"/>
        <v>31.12.2016 г.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 t="str">
        <f t="shared" si="71"/>
        <v>31.12.2016 г.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 t="str">
        <f t="shared" si="71"/>
        <v>31.12.2016 г.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 t="str">
        <f t="shared" si="71"/>
        <v>31.12.2016 г.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 t="str">
        <f t="shared" si="71"/>
        <v>31.12.2016 г.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 t="str">
        <f t="shared" si="71"/>
        <v>31.12.2016 г.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 t="str">
        <f t="shared" si="71"/>
        <v>31.12.2016 г.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 t="str">
        <f t="shared" si="71"/>
        <v>31.12.2016 г.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 t="str">
        <f t="shared" si="71"/>
        <v>31.12.2016 г.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 t="str">
        <f t="shared" si="71"/>
        <v>31.12.2016 г.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 t="str">
        <f t="shared" si="71"/>
        <v>31.12.2016 г.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 t="str">
        <f t="shared" si="71"/>
        <v>31.12.2016 г.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 t="str">
        <f t="shared" si="71"/>
        <v>31.12.2016 г.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 t="str">
        <f t="shared" si="71"/>
        <v>31.12.2016 г.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 t="str">
        <f t="shared" si="71"/>
        <v>31.12.2016 г.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 t="str">
        <f t="shared" si="71"/>
        <v>31.12.2016 г.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 t="str">
        <f t="shared" si="71"/>
        <v>31.12.2016 г.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 t="str">
        <f t="shared" si="71"/>
        <v>31.12.2016 г.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 t="str">
        <f t="shared" si="71"/>
        <v>31.12.2016 г.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 t="str">
        <f t="shared" si="71"/>
        <v>31.12.2016 г.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 t="str">
        <f t="shared" si="71"/>
        <v>31.12.2016 г.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 t="str">
        <f t="shared" si="71"/>
        <v>31.12.2016 г.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 t="str">
        <f t="shared" si="71"/>
        <v>31.12.2016 г.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 t="str">
        <f aca="true" t="shared" si="74" ref="C1229:C1260">endDate</f>
        <v>31.12.2016 г.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 t="str">
        <f t="shared" si="74"/>
        <v>31.12.2016 г.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 t="str">
        <f t="shared" si="74"/>
        <v>31.12.2016 г.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 t="str">
        <f t="shared" si="74"/>
        <v>31.12.2016 г.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 t="str">
        <f t="shared" si="74"/>
        <v>31.12.2016 г.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 t="str">
        <f t="shared" si="74"/>
        <v>31.12.2016 г.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 t="str">
        <f t="shared" si="74"/>
        <v>31.12.2016 г.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 t="str">
        <f t="shared" si="74"/>
        <v>31.12.2016 г.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 t="str">
        <f t="shared" si="74"/>
        <v>31.12.2016 г.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 t="str">
        <f t="shared" si="74"/>
        <v>31.12.2016 г.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 t="str">
        <f t="shared" si="74"/>
        <v>31.12.2016 г.</v>
      </c>
      <c r="D1239" s="99" t="s">
        <v>763</v>
      </c>
      <c r="E1239" s="99">
        <v>4</v>
      </c>
      <c r="F1239" s="99" t="s">
        <v>762</v>
      </c>
      <c r="H1239" s="484">
        <f>'Справка 8'!F13</f>
        <v>728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 t="str">
        <f t="shared" si="74"/>
        <v>31.12.2016 г.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 t="str">
        <f t="shared" si="74"/>
        <v>31.12.2016 г.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 t="str">
        <f t="shared" si="74"/>
        <v>31.12.2016 г.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 t="str">
        <f t="shared" si="74"/>
        <v>31.12.2016 г.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 t="str">
        <f t="shared" si="74"/>
        <v>31.12.2016 г.</v>
      </c>
      <c r="D1244" s="99" t="s">
        <v>770</v>
      </c>
      <c r="E1244" s="99">
        <v>4</v>
      </c>
      <c r="F1244" s="99" t="s">
        <v>761</v>
      </c>
      <c r="H1244" s="484">
        <f>'Справка 8'!F18</f>
        <v>728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 t="str">
        <f t="shared" si="74"/>
        <v>31.12.2016 г.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 t="str">
        <f t="shared" si="74"/>
        <v>31.12.2016 г.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 t="str">
        <f t="shared" si="74"/>
        <v>31.12.2016 г.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 t="str">
        <f t="shared" si="74"/>
        <v>31.12.2016 г.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 t="str">
        <f t="shared" si="74"/>
        <v>31.12.2016 г.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 t="str">
        <f t="shared" si="74"/>
        <v>31.12.2016 г.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 t="str">
        <f t="shared" si="74"/>
        <v>31.12.2016 г.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 t="str">
        <f t="shared" si="74"/>
        <v>31.12.2016 г.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 t="str">
        <f t="shared" si="74"/>
        <v>31.12.2016 г.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 t="str">
        <f t="shared" si="74"/>
        <v>31.12.2016 г.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 t="str">
        <f t="shared" si="74"/>
        <v>31.12.2016 г.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 t="str">
        <f t="shared" si="74"/>
        <v>31.12.2016 г.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 t="str">
        <f t="shared" si="74"/>
        <v>31.12.2016 г.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 t="str">
        <f t="shared" si="74"/>
        <v>31.12.2016 г.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 t="str">
        <f t="shared" si="74"/>
        <v>31.12.2016 г.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 t="str">
        <f t="shared" si="74"/>
        <v>31.12.2016 г.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 t="str">
        <f aca="true" t="shared" si="77" ref="C1261:C1294">endDate</f>
        <v>31.12.2016 г.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 t="str">
        <f t="shared" si="77"/>
        <v>31.12.2016 г.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 t="str">
        <f t="shared" si="77"/>
        <v>31.12.2016 г.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 t="str">
        <f t="shared" si="77"/>
        <v>31.12.2016 г.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 t="str">
        <f t="shared" si="77"/>
        <v>31.12.2016 г.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 t="str">
        <f t="shared" si="77"/>
        <v>31.12.2016 г.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 t="str">
        <f t="shared" si="77"/>
        <v>31.12.2016 г.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 t="str">
        <f t="shared" si="77"/>
        <v>31.12.2016 г.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 t="str">
        <f t="shared" si="77"/>
        <v>31.12.2016 г.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 t="str">
        <f t="shared" si="77"/>
        <v>31.12.2016 г.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 t="str">
        <f t="shared" si="77"/>
        <v>31.12.2016 г.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 t="str">
        <f t="shared" si="77"/>
        <v>31.12.2016 г.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 t="str">
        <f t="shared" si="77"/>
        <v>31.12.2016 г.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 t="str">
        <f t="shared" si="77"/>
        <v>31.12.2016 г.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 t="str">
        <f t="shared" si="77"/>
        <v>31.12.2016 г.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 t="str">
        <f t="shared" si="77"/>
        <v>31.12.2016 г.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 t="str">
        <f t="shared" si="77"/>
        <v>31.12.2016 г.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 t="str">
        <f t="shared" si="77"/>
        <v>31.12.2016 г.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 t="str">
        <f t="shared" si="77"/>
        <v>31.12.2016 г.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 t="str">
        <f t="shared" si="77"/>
        <v>31.12.2016 г.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 t="str">
        <f t="shared" si="77"/>
        <v>31.12.2016 г.</v>
      </c>
      <c r="D1281" s="99" t="s">
        <v>763</v>
      </c>
      <c r="E1281" s="99">
        <v>7</v>
      </c>
      <c r="F1281" s="99" t="s">
        <v>762</v>
      </c>
      <c r="H1281" s="484">
        <f>'Справка 8'!I13</f>
        <v>728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 t="str">
        <f t="shared" si="77"/>
        <v>31.12.2016 г.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 t="str">
        <f t="shared" si="77"/>
        <v>31.12.2016 г.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 t="str">
        <f t="shared" si="77"/>
        <v>31.12.2016 г.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 t="str">
        <f t="shared" si="77"/>
        <v>31.12.2016 г.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 t="str">
        <f t="shared" si="77"/>
        <v>31.12.2016 г.</v>
      </c>
      <c r="D1286" s="99" t="s">
        <v>770</v>
      </c>
      <c r="E1286" s="99">
        <v>7</v>
      </c>
      <c r="F1286" s="99" t="s">
        <v>761</v>
      </c>
      <c r="H1286" s="484">
        <f>'Справка 8'!I18</f>
        <v>728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 t="str">
        <f t="shared" si="77"/>
        <v>31.12.2016 г.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 t="str">
        <f t="shared" si="77"/>
        <v>31.12.2016 г.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 t="str">
        <f t="shared" si="77"/>
        <v>31.12.2016 г.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 t="str">
        <f t="shared" si="77"/>
        <v>31.12.2016 г.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 t="str">
        <f t="shared" si="77"/>
        <v>31.12.2016 г.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 t="str">
        <f t="shared" si="77"/>
        <v>31.12.2016 г.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 t="str">
        <f t="shared" si="77"/>
        <v>31.12.2016 г.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 t="str">
        <f t="shared" si="77"/>
        <v>31.12.2016 г.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9">
      <selection activeCell="B103" sqref="B103:E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10971</v>
      </c>
      <c r="D12" s="187">
        <v>4043</v>
      </c>
      <c r="E12" s="84" t="s">
        <v>25</v>
      </c>
      <c r="F12" s="87" t="s">
        <v>26</v>
      </c>
      <c r="G12" s="188">
        <v>2357</v>
      </c>
      <c r="H12" s="187">
        <v>2357</v>
      </c>
    </row>
    <row r="13" spans="1:8" ht="15.75">
      <c r="A13" s="84" t="s">
        <v>27</v>
      </c>
      <c r="B13" s="86" t="s">
        <v>28</v>
      </c>
      <c r="C13" s="188">
        <v>7330</v>
      </c>
      <c r="D13" s="187">
        <v>2561</v>
      </c>
      <c r="E13" s="84" t="s">
        <v>821</v>
      </c>
      <c r="F13" s="87" t="s">
        <v>29</v>
      </c>
      <c r="G13" s="188">
        <v>2357</v>
      </c>
      <c r="H13" s="187">
        <v>2357</v>
      </c>
    </row>
    <row r="14" spans="1:8" ht="15.75">
      <c r="A14" s="84" t="s">
        <v>30</v>
      </c>
      <c r="B14" s="86" t="s">
        <v>31</v>
      </c>
      <c r="C14" s="188">
        <v>14753</v>
      </c>
      <c r="D14" s="187">
        <v>12583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1445</v>
      </c>
      <c r="D15" s="187">
        <v>1330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1583</v>
      </c>
      <c r="D16" s="187">
        <v>482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28</v>
      </c>
      <c r="D17" s="187">
        <v>20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6733</v>
      </c>
      <c r="D18" s="187">
        <v>6207</v>
      </c>
      <c r="E18" s="468" t="s">
        <v>47</v>
      </c>
      <c r="F18" s="467" t="s">
        <v>48</v>
      </c>
      <c r="G18" s="578">
        <f>G12+G15+G16+G17</f>
        <v>2357</v>
      </c>
      <c r="H18" s="579">
        <f>H12+H15+H16+H17</f>
        <v>2357</v>
      </c>
    </row>
    <row r="19" spans="1:8" ht="15.75">
      <c r="A19" s="84" t="s">
        <v>49</v>
      </c>
      <c r="B19" s="86" t="s">
        <v>50</v>
      </c>
      <c r="C19" s="188">
        <v>1452</v>
      </c>
      <c r="D19" s="187">
        <v>1050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44295</v>
      </c>
      <c r="D20" s="567">
        <f>SUM(D12:D19)</f>
        <v>28276</v>
      </c>
      <c r="E20" s="84" t="s">
        <v>54</v>
      </c>
      <c r="F20" s="87" t="s">
        <v>55</v>
      </c>
      <c r="G20" s="188">
        <v>699</v>
      </c>
      <c r="H20" s="187">
        <v>14</v>
      </c>
    </row>
    <row r="21" spans="1:8" ht="15.75">
      <c r="A21" s="94" t="s">
        <v>56</v>
      </c>
      <c r="B21" s="90" t="s">
        <v>57</v>
      </c>
      <c r="C21" s="463">
        <v>128</v>
      </c>
      <c r="D21" s="464">
        <v>143</v>
      </c>
      <c r="E21" s="84" t="s">
        <v>58</v>
      </c>
      <c r="F21" s="87" t="s">
        <v>59</v>
      </c>
      <c r="G21" s="188">
        <v>9328</v>
      </c>
      <c r="H21" s="187">
        <v>6253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34305</v>
      </c>
      <c r="H22" s="583">
        <f>SUM(H23:H25)</f>
        <v>21251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1099</v>
      </c>
      <c r="H23" s="187">
        <v>696</v>
      </c>
    </row>
    <row r="24" spans="1:13" ht="15.75">
      <c r="A24" s="84" t="s">
        <v>67</v>
      </c>
      <c r="B24" s="86" t="s">
        <v>68</v>
      </c>
      <c r="C24" s="188">
        <v>5</v>
      </c>
      <c r="D24" s="187">
        <v>8</v>
      </c>
      <c r="E24" s="193" t="s">
        <v>69</v>
      </c>
      <c r="F24" s="87" t="s">
        <v>70</v>
      </c>
      <c r="G24" s="188">
        <v>4</v>
      </c>
      <c r="H24" s="187">
        <v>4</v>
      </c>
      <c r="M24" s="92"/>
    </row>
    <row r="25" spans="1:8" ht="15.75">
      <c r="A25" s="84" t="s">
        <v>71</v>
      </c>
      <c r="B25" s="86" t="s">
        <v>72</v>
      </c>
      <c r="C25" s="188">
        <v>36</v>
      </c>
      <c r="D25" s="187">
        <v>36</v>
      </c>
      <c r="E25" s="84" t="s">
        <v>73</v>
      </c>
      <c r="F25" s="87" t="s">
        <v>74</v>
      </c>
      <c r="G25" s="188">
        <v>33202</v>
      </c>
      <c r="H25" s="187">
        <v>20551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44332</v>
      </c>
      <c r="H26" s="567">
        <f>H20+H21+H22</f>
        <v>27518</v>
      </c>
      <c r="M26" s="92"/>
    </row>
    <row r="27" spans="1:8" ht="15.75">
      <c r="A27" s="84" t="s">
        <v>79</v>
      </c>
      <c r="B27" s="86" t="s">
        <v>80</v>
      </c>
      <c r="C27" s="188">
        <v>900</v>
      </c>
      <c r="D27" s="187">
        <v>749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941</v>
      </c>
      <c r="D28" s="567">
        <f>SUM(D24:D27)</f>
        <v>793</v>
      </c>
      <c r="E28" s="193" t="s">
        <v>84</v>
      </c>
      <c r="F28" s="87" t="s">
        <v>85</v>
      </c>
      <c r="G28" s="564">
        <f>SUM(G29:G31)</f>
        <v>-167</v>
      </c>
      <c r="H28" s="565">
        <f>SUM(H29:H31)</f>
        <v>-969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6398</v>
      </c>
      <c r="H29" s="187">
        <v>3789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-6565</v>
      </c>
      <c r="H30" s="187">
        <v>-4758</v>
      </c>
      <c r="M30" s="92"/>
    </row>
    <row r="31" spans="1:8" ht="15.75">
      <c r="A31" s="84" t="s">
        <v>91</v>
      </c>
      <c r="B31" s="86" t="s">
        <v>92</v>
      </c>
      <c r="C31" s="188">
        <v>4104</v>
      </c>
      <c r="D31" s="187">
        <v>1367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307</v>
      </c>
      <c r="M32" s="92"/>
    </row>
    <row r="33" spans="1:8" ht="15.75">
      <c r="A33" s="469" t="s">
        <v>99</v>
      </c>
      <c r="B33" s="91" t="s">
        <v>100</v>
      </c>
      <c r="C33" s="566">
        <f>C31+C32</f>
        <v>4104</v>
      </c>
      <c r="D33" s="567">
        <f>D31+D32</f>
        <v>1367</v>
      </c>
      <c r="E33" s="191" t="s">
        <v>101</v>
      </c>
      <c r="F33" s="87" t="s">
        <v>102</v>
      </c>
      <c r="G33" s="188">
        <v>-220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-387</v>
      </c>
      <c r="H34" s="567">
        <f>H28+H32+H33</f>
        <v>-662</v>
      </c>
    </row>
    <row r="35" spans="1:8" ht="15.75">
      <c r="A35" s="84" t="s">
        <v>106</v>
      </c>
      <c r="B35" s="88" t="s">
        <v>107</v>
      </c>
      <c r="C35" s="564">
        <f>SUM(C36:C39)</f>
        <v>728</v>
      </c>
      <c r="D35" s="565">
        <f>SUM(D36:D39)</f>
        <v>9931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46302</v>
      </c>
      <c r="H37" s="569">
        <f>H26+H18+H34</f>
        <v>29213</v>
      </c>
    </row>
    <row r="38" spans="1:13" ht="15.75">
      <c r="A38" s="84" t="s">
        <v>113</v>
      </c>
      <c r="B38" s="86" t="s">
        <v>114</v>
      </c>
      <c r="C38" s="188">
        <v>728</v>
      </c>
      <c r="D38" s="187">
        <v>9931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23557</v>
      </c>
      <c r="H40" s="552">
        <v>13129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>
        <v>6021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9695</v>
      </c>
      <c r="H45" s="187">
        <v>409</v>
      </c>
    </row>
    <row r="46" spans="1:13" ht="15.75">
      <c r="A46" s="460" t="s">
        <v>137</v>
      </c>
      <c r="B46" s="90" t="s">
        <v>138</v>
      </c>
      <c r="C46" s="566">
        <f>C35+C40+C45</f>
        <v>728</v>
      </c>
      <c r="D46" s="567">
        <f>D35+D40+D45</f>
        <v>9931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>
        <v>4321</v>
      </c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213</v>
      </c>
      <c r="H49" s="187">
        <v>1173</v>
      </c>
    </row>
    <row r="50" spans="1:8" ht="15.75">
      <c r="A50" s="84" t="s">
        <v>152</v>
      </c>
      <c r="B50" s="86" t="s">
        <v>153</v>
      </c>
      <c r="C50" s="188">
        <v>30469</v>
      </c>
      <c r="D50" s="187"/>
      <c r="E50" s="192" t="s">
        <v>52</v>
      </c>
      <c r="F50" s="89" t="s">
        <v>154</v>
      </c>
      <c r="G50" s="564">
        <f>SUM(G44:G49)</f>
        <v>9908</v>
      </c>
      <c r="H50" s="565">
        <f>SUM(H44:H49)</f>
        <v>7603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30469</v>
      </c>
      <c r="D52" s="567">
        <f>SUM(D48:D51)</f>
        <v>4321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4</v>
      </c>
      <c r="D54" s="466">
        <v>10</v>
      </c>
      <c r="E54" s="84" t="s">
        <v>164</v>
      </c>
      <c r="F54" s="89" t="s">
        <v>165</v>
      </c>
      <c r="G54" s="188">
        <v>263</v>
      </c>
      <c r="H54" s="187">
        <v>197</v>
      </c>
    </row>
    <row r="55" spans="1:8" ht="15.75">
      <c r="A55" s="94" t="s">
        <v>166</v>
      </c>
      <c r="B55" s="90" t="s">
        <v>167</v>
      </c>
      <c r="C55" s="465">
        <v>139</v>
      </c>
      <c r="D55" s="466">
        <v>129</v>
      </c>
      <c r="E55" s="84" t="s">
        <v>168</v>
      </c>
      <c r="F55" s="89" t="s">
        <v>169</v>
      </c>
      <c r="G55" s="188">
        <v>1018</v>
      </c>
      <c r="H55" s="187">
        <v>1112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80808</v>
      </c>
      <c r="D56" s="571">
        <f>D20+D21+D22+D28+D33+D46+D52+D54+D55</f>
        <v>44970</v>
      </c>
      <c r="E56" s="94" t="s">
        <v>825</v>
      </c>
      <c r="F56" s="93" t="s">
        <v>172</v>
      </c>
      <c r="G56" s="568">
        <f>G50+G52+G53+G54+G55</f>
        <v>11189</v>
      </c>
      <c r="H56" s="569">
        <f>H50+H52+H53+H54+H55</f>
        <v>8912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4956</v>
      </c>
      <c r="D59" s="187">
        <v>4287</v>
      </c>
      <c r="E59" s="192" t="s">
        <v>180</v>
      </c>
      <c r="F59" s="473" t="s">
        <v>181</v>
      </c>
      <c r="G59" s="188">
        <v>5437</v>
      </c>
      <c r="H59" s="187">
        <v>3407</v>
      </c>
    </row>
    <row r="60" spans="1:13" ht="15.75">
      <c r="A60" s="84" t="s">
        <v>178</v>
      </c>
      <c r="B60" s="86" t="s">
        <v>179</v>
      </c>
      <c r="C60" s="188">
        <v>3271</v>
      </c>
      <c r="D60" s="187">
        <v>3206</v>
      </c>
      <c r="E60" s="84" t="s">
        <v>184</v>
      </c>
      <c r="F60" s="87" t="s">
        <v>185</v>
      </c>
      <c r="G60" s="188">
        <v>443</v>
      </c>
      <c r="H60" s="187">
        <v>224</v>
      </c>
      <c r="M60" s="92"/>
    </row>
    <row r="61" spans="1:8" ht="15.75">
      <c r="A61" s="84" t="s">
        <v>182</v>
      </c>
      <c r="B61" s="86" t="s">
        <v>183</v>
      </c>
      <c r="C61" s="188">
        <v>660</v>
      </c>
      <c r="D61" s="187">
        <v>222</v>
      </c>
      <c r="E61" s="191" t="s">
        <v>188</v>
      </c>
      <c r="F61" s="87" t="s">
        <v>189</v>
      </c>
      <c r="G61" s="564">
        <f>SUM(G62:G68)</f>
        <v>17125</v>
      </c>
      <c r="H61" s="565">
        <f>SUM(H62:H68)</f>
        <v>7565</v>
      </c>
    </row>
    <row r="62" spans="1:13" ht="15.75">
      <c r="A62" s="84" t="s">
        <v>186</v>
      </c>
      <c r="B62" s="88" t="s">
        <v>187</v>
      </c>
      <c r="C62" s="188">
        <v>6324</v>
      </c>
      <c r="D62" s="187">
        <v>4812</v>
      </c>
      <c r="E62" s="191" t="s">
        <v>192</v>
      </c>
      <c r="F62" s="87" t="s">
        <v>193</v>
      </c>
      <c r="G62" s="188"/>
      <c r="H62" s="187">
        <v>4154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2275</v>
      </c>
      <c r="H63" s="187">
        <v>15</v>
      </c>
    </row>
    <row r="64" spans="1:13" ht="15.75">
      <c r="A64" s="84" t="s">
        <v>194</v>
      </c>
      <c r="B64" s="86" t="s">
        <v>195</v>
      </c>
      <c r="C64" s="188">
        <v>15</v>
      </c>
      <c r="D64" s="187">
        <v>20</v>
      </c>
      <c r="E64" s="84" t="s">
        <v>199</v>
      </c>
      <c r="F64" s="87" t="s">
        <v>200</v>
      </c>
      <c r="G64" s="188">
        <v>11773</v>
      </c>
      <c r="H64" s="187">
        <v>1141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15226</v>
      </c>
      <c r="D65" s="567">
        <f>SUM(D59:D64)</f>
        <v>12547</v>
      </c>
      <c r="E65" s="84" t="s">
        <v>201</v>
      </c>
      <c r="F65" s="87" t="s">
        <v>202</v>
      </c>
      <c r="G65" s="188">
        <v>1101</v>
      </c>
      <c r="H65" s="187">
        <v>1020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1332</v>
      </c>
      <c r="H66" s="187">
        <v>891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297</v>
      </c>
      <c r="H67" s="187">
        <v>188</v>
      </c>
    </row>
    <row r="68" spans="1:8" ht="15.75">
      <c r="A68" s="84" t="s">
        <v>206</v>
      </c>
      <c r="B68" s="86" t="s">
        <v>207</v>
      </c>
      <c r="C68" s="188"/>
      <c r="D68" s="187">
        <v>1314</v>
      </c>
      <c r="E68" s="84" t="s">
        <v>212</v>
      </c>
      <c r="F68" s="87" t="s">
        <v>213</v>
      </c>
      <c r="G68" s="188">
        <v>347</v>
      </c>
      <c r="H68" s="187">
        <v>156</v>
      </c>
    </row>
    <row r="69" spans="1:8" ht="15.75">
      <c r="A69" s="84" t="s">
        <v>210</v>
      </c>
      <c r="B69" s="86" t="s">
        <v>211</v>
      </c>
      <c r="C69" s="188">
        <v>7120</v>
      </c>
      <c r="D69" s="187">
        <v>2471</v>
      </c>
      <c r="E69" s="192" t="s">
        <v>79</v>
      </c>
      <c r="F69" s="87" t="s">
        <v>216</v>
      </c>
      <c r="G69" s="188">
        <v>1606</v>
      </c>
      <c r="H69" s="187">
        <v>1722</v>
      </c>
    </row>
    <row r="70" spans="1:8" ht="15.75">
      <c r="A70" s="84" t="s">
        <v>214</v>
      </c>
      <c r="B70" s="86" t="s">
        <v>215</v>
      </c>
      <c r="C70" s="188">
        <v>48</v>
      </c>
      <c r="D70" s="187">
        <v>44</v>
      </c>
      <c r="E70" s="84" t="s">
        <v>219</v>
      </c>
      <c r="F70" s="87" t="s">
        <v>220</v>
      </c>
      <c r="G70" s="188">
        <v>77</v>
      </c>
      <c r="H70" s="187">
        <v>35</v>
      </c>
    </row>
    <row r="71" spans="1:8" ht="15.75">
      <c r="A71" s="84" t="s">
        <v>217</v>
      </c>
      <c r="B71" s="86" t="s">
        <v>218</v>
      </c>
      <c r="C71" s="188">
        <v>77</v>
      </c>
      <c r="D71" s="187">
        <v>47</v>
      </c>
      <c r="E71" s="461" t="s">
        <v>47</v>
      </c>
      <c r="F71" s="89" t="s">
        <v>223</v>
      </c>
      <c r="G71" s="566">
        <f>G59+G60+G61+G69+G70</f>
        <v>24688</v>
      </c>
      <c r="H71" s="567">
        <f>H59+H60+H61+H69+H70</f>
        <v>12953</v>
      </c>
    </row>
    <row r="72" spans="1:8" ht="15.75">
      <c r="A72" s="84" t="s">
        <v>221</v>
      </c>
      <c r="B72" s="86" t="s">
        <v>222</v>
      </c>
      <c r="C72" s="188">
        <v>127</v>
      </c>
      <c r="D72" s="187">
        <v>47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217</v>
      </c>
      <c r="D73" s="187">
        <v>211</v>
      </c>
      <c r="E73" s="460" t="s">
        <v>230</v>
      </c>
      <c r="F73" s="89" t="s">
        <v>231</v>
      </c>
      <c r="G73" s="465">
        <v>17190</v>
      </c>
      <c r="H73" s="466"/>
    </row>
    <row r="74" spans="1:8" ht="15.75">
      <c r="A74" s="84" t="s">
        <v>226</v>
      </c>
      <c r="B74" s="86" t="s">
        <v>227</v>
      </c>
      <c r="C74" s="188">
        <v>2</v>
      </c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665</v>
      </c>
      <c r="D75" s="187">
        <v>433</v>
      </c>
      <c r="E75" s="472" t="s">
        <v>160</v>
      </c>
      <c r="F75" s="89" t="s">
        <v>233</v>
      </c>
      <c r="G75" s="465">
        <v>2354</v>
      </c>
      <c r="H75" s="466">
        <v>1</v>
      </c>
    </row>
    <row r="76" spans="1:8" ht="15.75">
      <c r="A76" s="469" t="s">
        <v>77</v>
      </c>
      <c r="B76" s="90" t="s">
        <v>232</v>
      </c>
      <c r="C76" s="566">
        <f>SUM(C68:C75)</f>
        <v>8256</v>
      </c>
      <c r="D76" s="567">
        <f>SUM(D68:D75)</f>
        <v>4567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386</v>
      </c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44618</v>
      </c>
      <c r="H79" s="569">
        <f>H71+H73+H75+H77</f>
        <v>12954</v>
      </c>
    </row>
    <row r="80" spans="1:8" ht="15.75">
      <c r="A80" s="84" t="s">
        <v>239</v>
      </c>
      <c r="B80" s="86" t="s">
        <v>240</v>
      </c>
      <c r="C80" s="188">
        <v>11</v>
      </c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17167</v>
      </c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17178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148</v>
      </c>
      <c r="D88" s="187">
        <v>38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3781</v>
      </c>
      <c r="D89" s="187">
        <v>1837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230</v>
      </c>
      <c r="D90" s="187">
        <v>205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4159</v>
      </c>
      <c r="D92" s="567">
        <f>SUM(D88:D91)</f>
        <v>2080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39</v>
      </c>
      <c r="D93" s="466">
        <v>44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44858</v>
      </c>
      <c r="D94" s="571">
        <f>D65+D76+D85+D92+D93</f>
        <v>19238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125666</v>
      </c>
      <c r="D95" s="573">
        <f>D94+D56</f>
        <v>64208</v>
      </c>
      <c r="E95" s="220" t="s">
        <v>916</v>
      </c>
      <c r="F95" s="476" t="s">
        <v>268</v>
      </c>
      <c r="G95" s="572">
        <f>G37+G40+G56+G79</f>
        <v>125666</v>
      </c>
      <c r="H95" s="573">
        <f>H37+H40+H56+H79</f>
        <v>64208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 t="str">
        <f>pdeReportingDate</f>
        <v>07.04.2017 г.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Анелия Русанова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977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13625</v>
      </c>
      <c r="D12" s="308">
        <v>10637</v>
      </c>
      <c r="E12" s="185" t="s">
        <v>277</v>
      </c>
      <c r="F12" s="231" t="s">
        <v>278</v>
      </c>
      <c r="G12" s="307">
        <v>24126</v>
      </c>
      <c r="H12" s="308">
        <v>20342</v>
      </c>
    </row>
    <row r="13" spans="1:8" ht="15.75">
      <c r="A13" s="185" t="s">
        <v>279</v>
      </c>
      <c r="B13" s="181" t="s">
        <v>280</v>
      </c>
      <c r="C13" s="307">
        <v>4029</v>
      </c>
      <c r="D13" s="308">
        <v>2754</v>
      </c>
      <c r="E13" s="185" t="s">
        <v>281</v>
      </c>
      <c r="F13" s="231" t="s">
        <v>282</v>
      </c>
      <c r="G13" s="307">
        <v>30836</v>
      </c>
      <c r="H13" s="308">
        <v>2059</v>
      </c>
    </row>
    <row r="14" spans="1:8" ht="15.75">
      <c r="A14" s="185" t="s">
        <v>283</v>
      </c>
      <c r="B14" s="181" t="s">
        <v>284</v>
      </c>
      <c r="C14" s="307">
        <v>3095</v>
      </c>
      <c r="D14" s="308">
        <v>1668</v>
      </c>
      <c r="E14" s="236" t="s">
        <v>285</v>
      </c>
      <c r="F14" s="231" t="s">
        <v>286</v>
      </c>
      <c r="G14" s="307">
        <v>2687</v>
      </c>
      <c r="H14" s="308">
        <v>1444</v>
      </c>
    </row>
    <row r="15" spans="1:8" ht="15.75">
      <c r="A15" s="185" t="s">
        <v>287</v>
      </c>
      <c r="B15" s="181" t="s">
        <v>288</v>
      </c>
      <c r="C15" s="307">
        <v>9936</v>
      </c>
      <c r="D15" s="308">
        <v>7064</v>
      </c>
      <c r="E15" s="236" t="s">
        <v>79</v>
      </c>
      <c r="F15" s="231" t="s">
        <v>289</v>
      </c>
      <c r="G15" s="307">
        <v>4708</v>
      </c>
      <c r="H15" s="308">
        <v>3090</v>
      </c>
    </row>
    <row r="16" spans="1:8" ht="15.75">
      <c r="A16" s="185" t="s">
        <v>290</v>
      </c>
      <c r="B16" s="181" t="s">
        <v>291</v>
      </c>
      <c r="C16" s="307">
        <v>1915</v>
      </c>
      <c r="D16" s="308">
        <v>1382</v>
      </c>
      <c r="E16" s="227" t="s">
        <v>52</v>
      </c>
      <c r="F16" s="255" t="s">
        <v>292</v>
      </c>
      <c r="G16" s="597">
        <f>SUM(G12:G15)</f>
        <v>62357</v>
      </c>
      <c r="H16" s="598">
        <f>SUM(H12:H15)</f>
        <v>26935</v>
      </c>
    </row>
    <row r="17" spans="1:8" ht="31.5">
      <c r="A17" s="185" t="s">
        <v>293</v>
      </c>
      <c r="B17" s="181" t="s">
        <v>294</v>
      </c>
      <c r="C17" s="307">
        <v>29608</v>
      </c>
      <c r="D17" s="308">
        <v>3164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-1010</v>
      </c>
      <c r="D18" s="308">
        <v>-688</v>
      </c>
      <c r="E18" s="225" t="s">
        <v>297</v>
      </c>
      <c r="F18" s="229" t="s">
        <v>298</v>
      </c>
      <c r="G18" s="608">
        <v>99</v>
      </c>
      <c r="H18" s="609">
        <v>294</v>
      </c>
    </row>
    <row r="19" spans="1:8" ht="15.75">
      <c r="A19" s="185" t="s">
        <v>299</v>
      </c>
      <c r="B19" s="181" t="s">
        <v>300</v>
      </c>
      <c r="C19" s="307">
        <v>703</v>
      </c>
      <c r="D19" s="308">
        <v>601</v>
      </c>
      <c r="E19" s="185" t="s">
        <v>301</v>
      </c>
      <c r="F19" s="228" t="s">
        <v>302</v>
      </c>
      <c r="G19" s="307">
        <v>99</v>
      </c>
      <c r="H19" s="308">
        <v>291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61901</v>
      </c>
      <c r="D22" s="598">
        <f>SUM(D12:D18)+D19</f>
        <v>26582</v>
      </c>
      <c r="E22" s="185" t="s">
        <v>309</v>
      </c>
      <c r="F22" s="228" t="s">
        <v>310</v>
      </c>
      <c r="G22" s="307">
        <v>119</v>
      </c>
      <c r="H22" s="308">
        <v>32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333</v>
      </c>
      <c r="H23" s="308">
        <v>426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</v>
      </c>
      <c r="H24" s="308">
        <v>10</v>
      </c>
    </row>
    <row r="25" spans="1:8" ht="31.5">
      <c r="A25" s="185" t="s">
        <v>316</v>
      </c>
      <c r="B25" s="228" t="s">
        <v>317</v>
      </c>
      <c r="C25" s="307">
        <v>650</v>
      </c>
      <c r="D25" s="308">
        <v>380</v>
      </c>
      <c r="E25" s="185" t="s">
        <v>318</v>
      </c>
      <c r="F25" s="228" t="s">
        <v>319</v>
      </c>
      <c r="G25" s="307">
        <v>4</v>
      </c>
      <c r="H25" s="308">
        <v>11</v>
      </c>
    </row>
    <row r="26" spans="1:8" ht="31.5">
      <c r="A26" s="185" t="s">
        <v>320</v>
      </c>
      <c r="B26" s="228" t="s">
        <v>321</v>
      </c>
      <c r="C26" s="307"/>
      <c r="D26" s="308">
        <v>5</v>
      </c>
      <c r="E26" s="185" t="s">
        <v>322</v>
      </c>
      <c r="F26" s="228" t="s">
        <v>323</v>
      </c>
      <c r="G26" s="307">
        <v>1333</v>
      </c>
      <c r="H26" s="308"/>
    </row>
    <row r="27" spans="1:8" ht="31.5">
      <c r="A27" s="185" t="s">
        <v>324</v>
      </c>
      <c r="B27" s="228" t="s">
        <v>325</v>
      </c>
      <c r="C27" s="307">
        <v>22</v>
      </c>
      <c r="D27" s="308">
        <v>22</v>
      </c>
      <c r="E27" s="227" t="s">
        <v>104</v>
      </c>
      <c r="F27" s="229" t="s">
        <v>326</v>
      </c>
      <c r="G27" s="597">
        <f>SUM(G22:G26)</f>
        <v>1807</v>
      </c>
      <c r="H27" s="598">
        <f>SUM(H22:H26)</f>
        <v>479</v>
      </c>
    </row>
    <row r="28" spans="1:8" ht="15.75">
      <c r="A28" s="185" t="s">
        <v>79</v>
      </c>
      <c r="B28" s="228" t="s">
        <v>327</v>
      </c>
      <c r="C28" s="307">
        <v>131</v>
      </c>
      <c r="D28" s="308">
        <v>76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803</v>
      </c>
      <c r="D29" s="598">
        <f>SUM(D25:D28)</f>
        <v>483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62704</v>
      </c>
      <c r="D31" s="604">
        <f>D29+D22</f>
        <v>27065</v>
      </c>
      <c r="E31" s="242" t="s">
        <v>800</v>
      </c>
      <c r="F31" s="257" t="s">
        <v>331</v>
      </c>
      <c r="G31" s="244">
        <f>G16+G18+G27</f>
        <v>64263</v>
      </c>
      <c r="H31" s="245">
        <f>H16+H18+H27</f>
        <v>27708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1559</v>
      </c>
      <c r="D33" s="235">
        <f>IF((H31-D31)&gt;0,H31-D31,0)</f>
        <v>643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>
        <v>29</v>
      </c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62704</v>
      </c>
      <c r="D36" s="606">
        <f>D31-D34+D35</f>
        <v>27094</v>
      </c>
      <c r="E36" s="253" t="s">
        <v>346</v>
      </c>
      <c r="F36" s="247" t="s">
        <v>347</v>
      </c>
      <c r="G36" s="258">
        <f>G35-G34+G31</f>
        <v>64263</v>
      </c>
      <c r="H36" s="259">
        <f>H35-H34+H31</f>
        <v>27708</v>
      </c>
    </row>
    <row r="37" spans="1:8" ht="15.75">
      <c r="A37" s="252" t="s">
        <v>348</v>
      </c>
      <c r="B37" s="222" t="s">
        <v>349</v>
      </c>
      <c r="C37" s="603">
        <f>IF((G36-C36)&gt;0,G36-C36,0)</f>
        <v>1559</v>
      </c>
      <c r="D37" s="604">
        <f>IF((H36-D36)&gt;0,H36-D36,0)</f>
        <v>614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355</v>
      </c>
      <c r="D38" s="598">
        <f>D39+D40+D41</f>
        <v>105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299</v>
      </c>
      <c r="D39" s="308">
        <v>58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56</v>
      </c>
      <c r="D40" s="308">
        <v>47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1204</v>
      </c>
      <c r="D42" s="235">
        <f>+IF((H36-D36-D38)&gt;0,H36-D36-D38,0)</f>
        <v>509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1424</v>
      </c>
      <c r="D43" s="308">
        <v>202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307</v>
      </c>
      <c r="E44" s="253" t="s">
        <v>369</v>
      </c>
      <c r="F44" s="260" t="s">
        <v>370</v>
      </c>
      <c r="G44" s="258">
        <f>IF(C42=0,IF(G42-G43&gt;0,G42-G43+C43,0),IF(C42-C43&lt;0,C43-C42+G43,0))</f>
        <v>220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64263</v>
      </c>
      <c r="D45" s="600">
        <f>D36+D38+D42</f>
        <v>27708</v>
      </c>
      <c r="E45" s="261" t="s">
        <v>373</v>
      </c>
      <c r="F45" s="263" t="s">
        <v>374</v>
      </c>
      <c r="G45" s="599">
        <f>G42+G36</f>
        <v>64263</v>
      </c>
      <c r="H45" s="600">
        <f>H42+H36</f>
        <v>27708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 t="str">
        <f>pdeReportingDate</f>
        <v>07.04.2017 г.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Анелия Русанова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A56" sqref="A5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71595</v>
      </c>
      <c r="D11" s="187">
        <v>28173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-62129</v>
      </c>
      <c r="D12" s="187">
        <v>-20088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-16</v>
      </c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-11644</v>
      </c>
      <c r="D14" s="187">
        <v>-8378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925</v>
      </c>
      <c r="D15" s="187">
        <v>43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-268</v>
      </c>
      <c r="D16" s="187">
        <v>-72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33</v>
      </c>
      <c r="D17" s="187">
        <v>9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-287</v>
      </c>
      <c r="D18" s="187">
        <v>-30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-11</v>
      </c>
      <c r="D19" s="187">
        <v>-16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1599</v>
      </c>
      <c r="D20" s="187">
        <v>-238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-203</v>
      </c>
      <c r="D21" s="628">
        <f>SUM(D11:D20)</f>
        <v>-597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-467</v>
      </c>
      <c r="D23" s="187">
        <v>-144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95</v>
      </c>
      <c r="D24" s="187">
        <v>430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-48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5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-53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345</v>
      </c>
      <c r="D29" s="187">
        <v>11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17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-7</v>
      </c>
      <c r="D32" s="187">
        <v>-40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-82</v>
      </c>
      <c r="D33" s="628">
        <f>SUM(D23:D32)</f>
        <v>226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6378</v>
      </c>
      <c r="D37" s="187">
        <v>5379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-1325</v>
      </c>
      <c r="D38" s="187">
        <v>-1394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-2803</v>
      </c>
      <c r="D39" s="187">
        <v>-135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</v>
      </c>
      <c r="D40" s="187">
        <v>-61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-203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116</v>
      </c>
      <c r="D42" s="187">
        <v>-3205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2364</v>
      </c>
      <c r="D43" s="630">
        <f>SUM(D35:D42)</f>
        <v>381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2079</v>
      </c>
      <c r="D44" s="298">
        <f>D43+D33+D21</f>
        <v>10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2080</v>
      </c>
      <c r="D45" s="300">
        <v>2070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4159</v>
      </c>
      <c r="D46" s="302">
        <f>D45+D44</f>
        <v>2080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3929</v>
      </c>
      <c r="D47" s="289">
        <v>1875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230</v>
      </c>
      <c r="D48" s="272">
        <v>205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 t="str">
        <f>pdeReportingDate</f>
        <v>07.04.2017 г.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Анелия Русанова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977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B44" sqref="B44:E46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2357</v>
      </c>
      <c r="D13" s="553">
        <f>'1-Баланс'!H20</f>
        <v>14</v>
      </c>
      <c r="E13" s="553">
        <f>'1-Баланс'!H21</f>
        <v>6253</v>
      </c>
      <c r="F13" s="553">
        <f>'1-Баланс'!H23</f>
        <v>696</v>
      </c>
      <c r="G13" s="553">
        <f>'1-Баланс'!H24</f>
        <v>4</v>
      </c>
      <c r="H13" s="554">
        <v>20551</v>
      </c>
      <c r="I13" s="553">
        <f>'1-Баланс'!H29+'1-Баланс'!H32</f>
        <v>4096</v>
      </c>
      <c r="J13" s="553">
        <f>'1-Баланс'!H30+'1-Баланс'!H33</f>
        <v>-4758</v>
      </c>
      <c r="K13" s="554"/>
      <c r="L13" s="553">
        <f>SUM(C13:K13)</f>
        <v>29213</v>
      </c>
      <c r="M13" s="555">
        <f>'1-Баланс'!H40</f>
        <v>13129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2357</v>
      </c>
      <c r="D17" s="622">
        <f aca="true" t="shared" si="2" ref="D17:M17">D13+D14</f>
        <v>14</v>
      </c>
      <c r="E17" s="622">
        <f t="shared" si="2"/>
        <v>6253</v>
      </c>
      <c r="F17" s="622">
        <f t="shared" si="2"/>
        <v>696</v>
      </c>
      <c r="G17" s="622">
        <f t="shared" si="2"/>
        <v>4</v>
      </c>
      <c r="H17" s="622">
        <f t="shared" si="2"/>
        <v>20551</v>
      </c>
      <c r="I17" s="622">
        <f t="shared" si="2"/>
        <v>4096</v>
      </c>
      <c r="J17" s="622">
        <f t="shared" si="2"/>
        <v>-4758</v>
      </c>
      <c r="K17" s="622">
        <f t="shared" si="2"/>
        <v>0</v>
      </c>
      <c r="L17" s="553">
        <f t="shared" si="1"/>
        <v>29213</v>
      </c>
      <c r="M17" s="623">
        <f t="shared" si="2"/>
        <v>13129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-220</v>
      </c>
      <c r="K18" s="554"/>
      <c r="L18" s="553">
        <f t="shared" si="1"/>
        <v>-220</v>
      </c>
      <c r="M18" s="607">
        <v>1424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171</v>
      </c>
      <c r="I19" s="159">
        <f t="shared" si="3"/>
        <v>-502</v>
      </c>
      <c r="J19" s="159">
        <f>J20+J21</f>
        <v>0</v>
      </c>
      <c r="K19" s="159">
        <f t="shared" si="3"/>
        <v>0</v>
      </c>
      <c r="L19" s="553">
        <f t="shared" si="1"/>
        <v>-331</v>
      </c>
      <c r="M19" s="306">
        <f>M20+M21</f>
        <v>-1034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-326</v>
      </c>
      <c r="J20" s="307"/>
      <c r="K20" s="307"/>
      <c r="L20" s="553">
        <f>SUM(C20:K20)</f>
        <v>-326</v>
      </c>
      <c r="M20" s="308">
        <v>-394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171</v>
      </c>
      <c r="I21" s="307">
        <v>-176</v>
      </c>
      <c r="J21" s="307"/>
      <c r="K21" s="307"/>
      <c r="L21" s="553">
        <f t="shared" si="1"/>
        <v>-5</v>
      </c>
      <c r="M21" s="308">
        <v>-640</v>
      </c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>
        <v>-809</v>
      </c>
      <c r="I22" s="307"/>
      <c r="J22" s="307">
        <v>809</v>
      </c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128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128</v>
      </c>
      <c r="M23" s="306">
        <f t="shared" si="4"/>
        <v>37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>
        <v>128</v>
      </c>
      <c r="F24" s="307"/>
      <c r="G24" s="307"/>
      <c r="H24" s="307"/>
      <c r="I24" s="307"/>
      <c r="J24" s="307"/>
      <c r="K24" s="307"/>
      <c r="L24" s="553">
        <f t="shared" si="1"/>
        <v>128</v>
      </c>
      <c r="M24" s="308">
        <v>37</v>
      </c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685</v>
      </c>
      <c r="E30" s="307">
        <v>2947</v>
      </c>
      <c r="F30" s="307">
        <v>403</v>
      </c>
      <c r="G30" s="307"/>
      <c r="H30" s="307">
        <v>13289</v>
      </c>
      <c r="I30" s="307">
        <v>2805</v>
      </c>
      <c r="J30" s="307">
        <v>-2617</v>
      </c>
      <c r="K30" s="307"/>
      <c r="L30" s="553">
        <f t="shared" si="1"/>
        <v>17512</v>
      </c>
      <c r="M30" s="308">
        <v>10001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2357</v>
      </c>
      <c r="D31" s="622">
        <f aca="true" t="shared" si="6" ref="D31:M31">D19+D22+D23+D26+D30+D29+D17+D18</f>
        <v>699</v>
      </c>
      <c r="E31" s="622">
        <f t="shared" si="6"/>
        <v>9328</v>
      </c>
      <c r="F31" s="622">
        <f t="shared" si="6"/>
        <v>1099</v>
      </c>
      <c r="G31" s="622">
        <f t="shared" si="6"/>
        <v>4</v>
      </c>
      <c r="H31" s="622">
        <f t="shared" si="6"/>
        <v>33202</v>
      </c>
      <c r="I31" s="622">
        <f t="shared" si="6"/>
        <v>6399</v>
      </c>
      <c r="J31" s="622">
        <f t="shared" si="6"/>
        <v>-6786</v>
      </c>
      <c r="K31" s="622">
        <f t="shared" si="6"/>
        <v>0</v>
      </c>
      <c r="L31" s="553">
        <f t="shared" si="1"/>
        <v>46302</v>
      </c>
      <c r="M31" s="623">
        <f t="shared" si="6"/>
        <v>23557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2357</v>
      </c>
      <c r="D34" s="556">
        <f t="shared" si="7"/>
        <v>699</v>
      </c>
      <c r="E34" s="556">
        <f t="shared" si="7"/>
        <v>9328</v>
      </c>
      <c r="F34" s="556">
        <f t="shared" si="7"/>
        <v>1099</v>
      </c>
      <c r="G34" s="556">
        <f t="shared" si="7"/>
        <v>4</v>
      </c>
      <c r="H34" s="556">
        <f t="shared" si="7"/>
        <v>33202</v>
      </c>
      <c r="I34" s="556">
        <f t="shared" si="7"/>
        <v>6399</v>
      </c>
      <c r="J34" s="556">
        <f t="shared" si="7"/>
        <v>-6786</v>
      </c>
      <c r="K34" s="556">
        <f t="shared" si="7"/>
        <v>0</v>
      </c>
      <c r="L34" s="620">
        <f t="shared" si="1"/>
        <v>46302</v>
      </c>
      <c r="M34" s="557">
        <f>M31+M32+M33</f>
        <v>23557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 t="str">
        <f>pdeReportingDate</f>
        <v>07.04.2017 г.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Анелия Русанова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977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G54" sqref="G5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4043</v>
      </c>
      <c r="E11" s="319">
        <v>6928</v>
      </c>
      <c r="F11" s="319"/>
      <c r="G11" s="320">
        <f>D11+E11-F11</f>
        <v>10971</v>
      </c>
      <c r="H11" s="319"/>
      <c r="I11" s="319"/>
      <c r="J11" s="320">
        <f>G11+H11-I11</f>
        <v>10971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10971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7319</v>
      </c>
      <c r="E12" s="319">
        <v>8177</v>
      </c>
      <c r="F12" s="319">
        <v>4</v>
      </c>
      <c r="G12" s="320">
        <f aca="true" t="shared" si="2" ref="G12:G41">D12+E12-F12</f>
        <v>15492</v>
      </c>
      <c r="H12" s="319"/>
      <c r="I12" s="319"/>
      <c r="J12" s="320">
        <f aca="true" t="shared" si="3" ref="J12:J41">G12+H12-I12</f>
        <v>15492</v>
      </c>
      <c r="K12" s="319">
        <v>4758</v>
      </c>
      <c r="L12" s="319">
        <v>402</v>
      </c>
      <c r="M12" s="319">
        <v>2</v>
      </c>
      <c r="N12" s="320">
        <f aca="true" t="shared" si="4" ref="N12:N41">K12+L12-M12</f>
        <v>5158</v>
      </c>
      <c r="O12" s="319">
        <v>3004</v>
      </c>
      <c r="P12" s="319"/>
      <c r="Q12" s="320">
        <f t="shared" si="0"/>
        <v>8162</v>
      </c>
      <c r="R12" s="331">
        <f t="shared" si="1"/>
        <v>7330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26130</v>
      </c>
      <c r="E13" s="319">
        <v>7783</v>
      </c>
      <c r="F13" s="319">
        <v>348</v>
      </c>
      <c r="G13" s="320">
        <f t="shared" si="2"/>
        <v>33565</v>
      </c>
      <c r="H13" s="319">
        <v>200</v>
      </c>
      <c r="I13" s="319"/>
      <c r="J13" s="320">
        <f t="shared" si="3"/>
        <v>33765</v>
      </c>
      <c r="K13" s="319">
        <v>13547</v>
      </c>
      <c r="L13" s="319">
        <v>1399</v>
      </c>
      <c r="M13" s="319">
        <v>327</v>
      </c>
      <c r="N13" s="320">
        <f t="shared" si="4"/>
        <v>14619</v>
      </c>
      <c r="O13" s="319">
        <v>4393</v>
      </c>
      <c r="P13" s="319"/>
      <c r="Q13" s="320">
        <f t="shared" si="0"/>
        <v>19012</v>
      </c>
      <c r="R13" s="331">
        <f t="shared" si="1"/>
        <v>14753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2396</v>
      </c>
      <c r="E14" s="319">
        <v>374</v>
      </c>
      <c r="F14" s="319">
        <v>3</v>
      </c>
      <c r="G14" s="320">
        <f t="shared" si="2"/>
        <v>2767</v>
      </c>
      <c r="H14" s="319"/>
      <c r="I14" s="319"/>
      <c r="J14" s="320">
        <f t="shared" si="3"/>
        <v>2767</v>
      </c>
      <c r="K14" s="319">
        <v>1066</v>
      </c>
      <c r="L14" s="319">
        <v>58</v>
      </c>
      <c r="M14" s="319"/>
      <c r="N14" s="320">
        <f t="shared" si="4"/>
        <v>1124</v>
      </c>
      <c r="O14" s="319">
        <v>198</v>
      </c>
      <c r="P14" s="319"/>
      <c r="Q14" s="320">
        <f t="shared" si="0"/>
        <v>1322</v>
      </c>
      <c r="R14" s="331">
        <f t="shared" si="1"/>
        <v>1445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1891</v>
      </c>
      <c r="E15" s="319">
        <v>5002</v>
      </c>
      <c r="F15" s="319">
        <v>1343</v>
      </c>
      <c r="G15" s="320">
        <f t="shared" si="2"/>
        <v>5550</v>
      </c>
      <c r="H15" s="319"/>
      <c r="I15" s="319"/>
      <c r="J15" s="320">
        <f t="shared" si="3"/>
        <v>5550</v>
      </c>
      <c r="K15" s="319">
        <v>1409</v>
      </c>
      <c r="L15" s="319">
        <v>1022</v>
      </c>
      <c r="M15" s="319">
        <v>1060</v>
      </c>
      <c r="N15" s="320">
        <f t="shared" si="4"/>
        <v>1371</v>
      </c>
      <c r="O15" s="319">
        <v>2596</v>
      </c>
      <c r="P15" s="319"/>
      <c r="Q15" s="320">
        <f t="shared" si="0"/>
        <v>3967</v>
      </c>
      <c r="R15" s="331">
        <f t="shared" si="1"/>
        <v>1583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260</v>
      </c>
      <c r="E16" s="319">
        <v>63</v>
      </c>
      <c r="F16" s="319">
        <v>40</v>
      </c>
      <c r="G16" s="320">
        <f t="shared" si="2"/>
        <v>283</v>
      </c>
      <c r="H16" s="319"/>
      <c r="I16" s="319"/>
      <c r="J16" s="320">
        <f t="shared" si="3"/>
        <v>283</v>
      </c>
      <c r="K16" s="319">
        <v>240</v>
      </c>
      <c r="L16" s="319">
        <v>8</v>
      </c>
      <c r="M16" s="319">
        <v>40</v>
      </c>
      <c r="N16" s="320">
        <f t="shared" si="4"/>
        <v>208</v>
      </c>
      <c r="O16" s="319">
        <v>47</v>
      </c>
      <c r="P16" s="319"/>
      <c r="Q16" s="320">
        <f t="shared" si="0"/>
        <v>255</v>
      </c>
      <c r="R16" s="331">
        <f t="shared" si="1"/>
        <v>28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6207</v>
      </c>
      <c r="E17" s="319">
        <v>2106</v>
      </c>
      <c r="F17" s="319">
        <v>1580</v>
      </c>
      <c r="G17" s="320">
        <f t="shared" si="2"/>
        <v>6733</v>
      </c>
      <c r="H17" s="319"/>
      <c r="I17" s="319"/>
      <c r="J17" s="320">
        <f t="shared" si="3"/>
        <v>6733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6733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2278</v>
      </c>
      <c r="E18" s="319">
        <v>1128</v>
      </c>
      <c r="F18" s="319">
        <v>131</v>
      </c>
      <c r="G18" s="320">
        <f t="shared" si="2"/>
        <v>3275</v>
      </c>
      <c r="H18" s="319"/>
      <c r="I18" s="319"/>
      <c r="J18" s="320">
        <f t="shared" si="3"/>
        <v>3275</v>
      </c>
      <c r="K18" s="319">
        <v>1228</v>
      </c>
      <c r="L18" s="319">
        <v>102</v>
      </c>
      <c r="M18" s="319">
        <v>3</v>
      </c>
      <c r="N18" s="320">
        <f t="shared" si="4"/>
        <v>1327</v>
      </c>
      <c r="O18" s="319">
        <v>496</v>
      </c>
      <c r="P18" s="319"/>
      <c r="Q18" s="320">
        <f t="shared" si="0"/>
        <v>1823</v>
      </c>
      <c r="R18" s="331">
        <f t="shared" si="1"/>
        <v>1452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50524</v>
      </c>
      <c r="E19" s="321">
        <f>SUM(E11:E18)</f>
        <v>31561</v>
      </c>
      <c r="F19" s="321">
        <f>SUM(F11:F18)</f>
        <v>3449</v>
      </c>
      <c r="G19" s="320">
        <f t="shared" si="2"/>
        <v>78636</v>
      </c>
      <c r="H19" s="321">
        <f>SUM(H11:H18)</f>
        <v>200</v>
      </c>
      <c r="I19" s="321">
        <f>SUM(I11:I18)</f>
        <v>0</v>
      </c>
      <c r="J19" s="320">
        <f t="shared" si="3"/>
        <v>78836</v>
      </c>
      <c r="K19" s="321">
        <f>SUM(K11:K18)</f>
        <v>22248</v>
      </c>
      <c r="L19" s="321">
        <f>SUM(L11:L18)</f>
        <v>2991</v>
      </c>
      <c r="M19" s="321">
        <f>SUM(M11:M18)</f>
        <v>1432</v>
      </c>
      <c r="N19" s="320">
        <f t="shared" si="4"/>
        <v>23807</v>
      </c>
      <c r="O19" s="321">
        <f>SUM(O11:O18)</f>
        <v>10734</v>
      </c>
      <c r="P19" s="321">
        <f>SUM(P11:P18)</f>
        <v>0</v>
      </c>
      <c r="Q19" s="320">
        <f t="shared" si="0"/>
        <v>34541</v>
      </c>
      <c r="R19" s="331">
        <f t="shared" si="1"/>
        <v>44295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407</v>
      </c>
      <c r="E20" s="319"/>
      <c r="F20" s="319"/>
      <c r="G20" s="320">
        <f t="shared" si="2"/>
        <v>407</v>
      </c>
      <c r="H20" s="319"/>
      <c r="I20" s="319"/>
      <c r="J20" s="320">
        <f t="shared" si="3"/>
        <v>407</v>
      </c>
      <c r="K20" s="319">
        <v>264</v>
      </c>
      <c r="L20" s="319">
        <v>15</v>
      </c>
      <c r="M20" s="319"/>
      <c r="N20" s="320">
        <f t="shared" si="4"/>
        <v>279</v>
      </c>
      <c r="O20" s="319"/>
      <c r="P20" s="319"/>
      <c r="Q20" s="320">
        <f t="shared" si="0"/>
        <v>279</v>
      </c>
      <c r="R20" s="331">
        <f t="shared" si="1"/>
        <v>128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26</v>
      </c>
      <c r="E23" s="319"/>
      <c r="F23" s="319"/>
      <c r="G23" s="320">
        <f t="shared" si="2"/>
        <v>26</v>
      </c>
      <c r="H23" s="319"/>
      <c r="I23" s="319"/>
      <c r="J23" s="320">
        <f t="shared" si="3"/>
        <v>26</v>
      </c>
      <c r="K23" s="319">
        <v>18</v>
      </c>
      <c r="L23" s="319">
        <v>3</v>
      </c>
      <c r="M23" s="319"/>
      <c r="N23" s="320">
        <f t="shared" si="4"/>
        <v>21</v>
      </c>
      <c r="O23" s="319"/>
      <c r="P23" s="319"/>
      <c r="Q23" s="320">
        <f t="shared" si="0"/>
        <v>21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92</v>
      </c>
      <c r="E24" s="319">
        <v>46</v>
      </c>
      <c r="F24" s="319">
        <v>3</v>
      </c>
      <c r="G24" s="320">
        <f t="shared" si="2"/>
        <v>135</v>
      </c>
      <c r="H24" s="319"/>
      <c r="I24" s="319"/>
      <c r="J24" s="320">
        <f t="shared" si="3"/>
        <v>135</v>
      </c>
      <c r="K24" s="319">
        <v>56</v>
      </c>
      <c r="L24" s="319">
        <v>6</v>
      </c>
      <c r="M24" s="319">
        <v>3</v>
      </c>
      <c r="N24" s="320">
        <f t="shared" si="4"/>
        <v>59</v>
      </c>
      <c r="O24" s="319">
        <v>40</v>
      </c>
      <c r="P24" s="319"/>
      <c r="Q24" s="320">
        <f t="shared" si="0"/>
        <v>99</v>
      </c>
      <c r="R24" s="331">
        <f t="shared" si="1"/>
        <v>36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1216</v>
      </c>
      <c r="E26" s="319">
        <v>237</v>
      </c>
      <c r="F26" s="319">
        <v>2</v>
      </c>
      <c r="G26" s="320">
        <f t="shared" si="2"/>
        <v>1451</v>
      </c>
      <c r="H26" s="319"/>
      <c r="I26" s="319"/>
      <c r="J26" s="320">
        <f t="shared" si="3"/>
        <v>1451</v>
      </c>
      <c r="K26" s="319">
        <v>467</v>
      </c>
      <c r="L26" s="319">
        <v>80</v>
      </c>
      <c r="M26" s="319">
        <v>2</v>
      </c>
      <c r="N26" s="320">
        <f t="shared" si="4"/>
        <v>545</v>
      </c>
      <c r="O26" s="319">
        <v>6</v>
      </c>
      <c r="P26" s="319"/>
      <c r="Q26" s="320">
        <f t="shared" si="0"/>
        <v>551</v>
      </c>
      <c r="R26" s="331">
        <f t="shared" si="1"/>
        <v>900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1334</v>
      </c>
      <c r="E27" s="323">
        <f aca="true" t="shared" si="5" ref="E27:P27">SUM(E23:E26)</f>
        <v>283</v>
      </c>
      <c r="F27" s="323">
        <f t="shared" si="5"/>
        <v>5</v>
      </c>
      <c r="G27" s="324">
        <f t="shared" si="2"/>
        <v>1612</v>
      </c>
      <c r="H27" s="323">
        <f t="shared" si="5"/>
        <v>0</v>
      </c>
      <c r="I27" s="323">
        <f t="shared" si="5"/>
        <v>0</v>
      </c>
      <c r="J27" s="324">
        <f t="shared" si="3"/>
        <v>1612</v>
      </c>
      <c r="K27" s="323">
        <f t="shared" si="5"/>
        <v>541</v>
      </c>
      <c r="L27" s="323">
        <f t="shared" si="5"/>
        <v>89</v>
      </c>
      <c r="M27" s="323">
        <f t="shared" si="5"/>
        <v>5</v>
      </c>
      <c r="N27" s="324">
        <f t="shared" si="4"/>
        <v>625</v>
      </c>
      <c r="O27" s="323">
        <f t="shared" si="5"/>
        <v>46</v>
      </c>
      <c r="P27" s="323">
        <f t="shared" si="5"/>
        <v>0</v>
      </c>
      <c r="Q27" s="324">
        <f t="shared" si="0"/>
        <v>671</v>
      </c>
      <c r="R27" s="334">
        <f t="shared" si="1"/>
        <v>941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9931</v>
      </c>
      <c r="E29" s="326">
        <f aca="true" t="shared" si="6" ref="E29:P29">SUM(E30:E33)</f>
        <v>6062</v>
      </c>
      <c r="F29" s="326">
        <f t="shared" si="6"/>
        <v>0</v>
      </c>
      <c r="G29" s="327">
        <f t="shared" si="2"/>
        <v>15993</v>
      </c>
      <c r="H29" s="326">
        <f t="shared" si="6"/>
        <v>0</v>
      </c>
      <c r="I29" s="326">
        <f t="shared" si="6"/>
        <v>0</v>
      </c>
      <c r="J29" s="327">
        <f t="shared" si="3"/>
        <v>15993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15993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9931</v>
      </c>
      <c r="E32" s="319">
        <v>6062</v>
      </c>
      <c r="F32" s="319"/>
      <c r="G32" s="320">
        <f t="shared" si="2"/>
        <v>15993</v>
      </c>
      <c r="H32" s="319"/>
      <c r="I32" s="319"/>
      <c r="J32" s="320">
        <f t="shared" si="3"/>
        <v>15993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15993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>
        <v>5383</v>
      </c>
      <c r="F39" s="319"/>
      <c r="G39" s="320">
        <f t="shared" si="2"/>
        <v>5383</v>
      </c>
      <c r="H39" s="319"/>
      <c r="I39" s="319"/>
      <c r="J39" s="320">
        <f t="shared" si="3"/>
        <v>5383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5383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9931</v>
      </c>
      <c r="E40" s="321">
        <f aca="true" t="shared" si="10" ref="E40:P40">E29+E34+E39</f>
        <v>11445</v>
      </c>
      <c r="F40" s="321">
        <f t="shared" si="10"/>
        <v>0</v>
      </c>
      <c r="G40" s="320">
        <f t="shared" si="2"/>
        <v>21376</v>
      </c>
      <c r="H40" s="321">
        <f t="shared" si="10"/>
        <v>0</v>
      </c>
      <c r="I40" s="321">
        <f t="shared" si="10"/>
        <v>0</v>
      </c>
      <c r="J40" s="320">
        <f t="shared" si="3"/>
        <v>21376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21376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1367</v>
      </c>
      <c r="E41" s="319"/>
      <c r="F41" s="319">
        <v>414</v>
      </c>
      <c r="G41" s="320">
        <f t="shared" si="2"/>
        <v>953</v>
      </c>
      <c r="H41" s="319"/>
      <c r="I41" s="319"/>
      <c r="J41" s="320">
        <f t="shared" si="3"/>
        <v>953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953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63563</v>
      </c>
      <c r="E42" s="340">
        <f>E19+E20+E21+E27+E40+E41</f>
        <v>43289</v>
      </c>
      <c r="F42" s="340">
        <f aca="true" t="shared" si="11" ref="F42:R42">F19+F20+F21+F27+F40+F41</f>
        <v>3868</v>
      </c>
      <c r="G42" s="340">
        <f t="shared" si="11"/>
        <v>102984</v>
      </c>
      <c r="H42" s="340">
        <f t="shared" si="11"/>
        <v>200</v>
      </c>
      <c r="I42" s="340">
        <f t="shared" si="11"/>
        <v>0</v>
      </c>
      <c r="J42" s="340">
        <f t="shared" si="11"/>
        <v>103184</v>
      </c>
      <c r="K42" s="340">
        <f t="shared" si="11"/>
        <v>23053</v>
      </c>
      <c r="L42" s="340">
        <f t="shared" si="11"/>
        <v>3095</v>
      </c>
      <c r="M42" s="340">
        <f t="shared" si="11"/>
        <v>1437</v>
      </c>
      <c r="N42" s="340">
        <f t="shared" si="11"/>
        <v>24711</v>
      </c>
      <c r="O42" s="340">
        <f t="shared" si="11"/>
        <v>10780</v>
      </c>
      <c r="P42" s="340">
        <f t="shared" si="11"/>
        <v>0</v>
      </c>
      <c r="Q42" s="340">
        <f t="shared" si="11"/>
        <v>35491</v>
      </c>
      <c r="R42" s="341">
        <f t="shared" si="11"/>
        <v>67693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 t="str">
        <f>pdeReportingDate</f>
        <v>07.04.2017 г.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Анелия Русанова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977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31">
      <selection activeCell="B116" sqref="B116:F11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30469</v>
      </c>
      <c r="D18" s="353">
        <f>+D19+D20</f>
        <v>0</v>
      </c>
      <c r="E18" s="360">
        <f t="shared" si="0"/>
        <v>30469</v>
      </c>
      <c r="F18" s="124"/>
    </row>
    <row r="19" spans="1:6" ht="15.75">
      <c r="A19" s="361" t="s">
        <v>606</v>
      </c>
      <c r="B19" s="126" t="s">
        <v>607</v>
      </c>
      <c r="C19" s="359">
        <v>30469</v>
      </c>
      <c r="D19" s="359"/>
      <c r="E19" s="360">
        <f t="shared" si="0"/>
        <v>30469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30469</v>
      </c>
      <c r="D21" s="431">
        <f>D13+D17+D18</f>
        <v>0</v>
      </c>
      <c r="E21" s="432">
        <f>E13+E17+E18</f>
        <v>30469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139</v>
      </c>
      <c r="D23" s="434">
        <v>5</v>
      </c>
      <c r="E23" s="433">
        <f t="shared" si="0"/>
        <v>134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7120</v>
      </c>
      <c r="D30" s="359">
        <v>6148</v>
      </c>
      <c r="E30" s="360">
        <f t="shared" si="0"/>
        <v>972</v>
      </c>
      <c r="F30" s="124"/>
    </row>
    <row r="31" spans="1:6" ht="15.75">
      <c r="A31" s="361" t="s">
        <v>625</v>
      </c>
      <c r="B31" s="126" t="s">
        <v>626</v>
      </c>
      <c r="C31" s="359">
        <v>48</v>
      </c>
      <c r="D31" s="359">
        <v>22</v>
      </c>
      <c r="E31" s="360">
        <f t="shared" si="0"/>
        <v>26</v>
      </c>
      <c r="F31" s="124"/>
    </row>
    <row r="32" spans="1:6" ht="15.75">
      <c r="A32" s="361" t="s">
        <v>627</v>
      </c>
      <c r="B32" s="126" t="s">
        <v>628</v>
      </c>
      <c r="C32" s="359">
        <v>77</v>
      </c>
      <c r="D32" s="359">
        <v>77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81</v>
      </c>
      <c r="D33" s="359">
        <v>30</v>
      </c>
      <c r="E33" s="360">
        <f t="shared" si="0"/>
        <v>51</v>
      </c>
      <c r="F33" s="124"/>
    </row>
    <row r="34" spans="1:6" ht="15.75">
      <c r="A34" s="361" t="s">
        <v>631</v>
      </c>
      <c r="B34" s="126" t="s">
        <v>632</v>
      </c>
      <c r="C34" s="359">
        <v>46</v>
      </c>
      <c r="D34" s="359">
        <v>46</v>
      </c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217</v>
      </c>
      <c r="D35" s="353">
        <f>SUM(D36:D39)</f>
        <v>188</v>
      </c>
      <c r="E35" s="360">
        <f>SUM(E36:E39)</f>
        <v>29</v>
      </c>
      <c r="F35" s="124"/>
    </row>
    <row r="36" spans="1:6" ht="15.75">
      <c r="A36" s="361" t="s">
        <v>635</v>
      </c>
      <c r="B36" s="126" t="s">
        <v>636</v>
      </c>
      <c r="C36" s="359">
        <v>2</v>
      </c>
      <c r="D36" s="359">
        <v>2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203</v>
      </c>
      <c r="D37" s="359">
        <v>174</v>
      </c>
      <c r="E37" s="360">
        <f t="shared" si="0"/>
        <v>29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12</v>
      </c>
      <c r="D39" s="359">
        <v>12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667</v>
      </c>
      <c r="D40" s="353">
        <f>SUM(D41:D44)</f>
        <v>453</v>
      </c>
      <c r="E40" s="360">
        <f>SUM(E41:E44)</f>
        <v>214</v>
      </c>
      <c r="F40" s="124"/>
    </row>
    <row r="41" spans="1:6" ht="15.75">
      <c r="A41" s="361" t="s">
        <v>645</v>
      </c>
      <c r="B41" s="126" t="s">
        <v>646</v>
      </c>
      <c r="C41" s="359"/>
      <c r="D41" s="359">
        <v>2</v>
      </c>
      <c r="E41" s="360">
        <f t="shared" si="0"/>
        <v>-2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667</v>
      </c>
      <c r="D44" s="359">
        <v>451</v>
      </c>
      <c r="E44" s="360">
        <f t="shared" si="0"/>
        <v>216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8256</v>
      </c>
      <c r="D45" s="429">
        <f>D26+D30+D31+D33+D32+D34+D35+D40</f>
        <v>6964</v>
      </c>
      <c r="E45" s="430">
        <f>E26+E30+E31+E33+E32+E34+E35+E40</f>
        <v>1292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38864</v>
      </c>
      <c r="D46" s="435">
        <f>D45+D23+D21+D11</f>
        <v>6969</v>
      </c>
      <c r="E46" s="436">
        <f>E45+E23+E21+E11</f>
        <v>31895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9695</v>
      </c>
      <c r="D58" s="129">
        <f>D59+D61</f>
        <v>0</v>
      </c>
      <c r="E58" s="127">
        <f t="shared" si="1"/>
        <v>9695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9695</v>
      </c>
      <c r="D59" s="188"/>
      <c r="E59" s="127">
        <f t="shared" si="1"/>
        <v>9695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213</v>
      </c>
      <c r="D66" s="188">
        <v>91</v>
      </c>
      <c r="E66" s="127">
        <f t="shared" si="1"/>
        <v>122</v>
      </c>
      <c r="F66" s="187"/>
    </row>
    <row r="67" spans="1:6" ht="15.75">
      <c r="A67" s="361" t="s">
        <v>684</v>
      </c>
      <c r="B67" s="126" t="s">
        <v>685</v>
      </c>
      <c r="C67" s="188">
        <v>213</v>
      </c>
      <c r="D67" s="188">
        <v>91</v>
      </c>
      <c r="E67" s="127">
        <f t="shared" si="1"/>
        <v>122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9908</v>
      </c>
      <c r="D68" s="426">
        <f>D54+D58+D63+D64+D65+D66</f>
        <v>91</v>
      </c>
      <c r="E68" s="427">
        <f t="shared" si="1"/>
        <v>9817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263</v>
      </c>
      <c r="D70" s="188"/>
      <c r="E70" s="127">
        <f t="shared" si="1"/>
        <v>263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5437</v>
      </c>
      <c r="D77" s="129">
        <f>D78+D80</f>
        <v>5437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5437</v>
      </c>
      <c r="D78" s="188">
        <v>5437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443</v>
      </c>
      <c r="D82" s="129">
        <f>SUM(D83:D86)</f>
        <v>443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443</v>
      </c>
      <c r="D85" s="188">
        <v>443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17125</v>
      </c>
      <c r="D87" s="125">
        <f>SUM(D88:D92)+D96</f>
        <v>16023</v>
      </c>
      <c r="E87" s="125">
        <f>SUM(E88:E92)+E96</f>
        <v>1102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2275</v>
      </c>
      <c r="D88" s="188">
        <v>2260</v>
      </c>
      <c r="E88" s="127">
        <f t="shared" si="1"/>
        <v>15</v>
      </c>
      <c r="F88" s="187"/>
    </row>
    <row r="89" spans="1:6" ht="15.75">
      <c r="A89" s="361" t="s">
        <v>721</v>
      </c>
      <c r="B89" s="126" t="s">
        <v>722</v>
      </c>
      <c r="C89" s="188">
        <v>11773</v>
      </c>
      <c r="D89" s="188">
        <v>11120</v>
      </c>
      <c r="E89" s="127">
        <f t="shared" si="1"/>
        <v>653</v>
      </c>
      <c r="F89" s="187"/>
    </row>
    <row r="90" spans="1:6" ht="15.75">
      <c r="A90" s="361" t="s">
        <v>723</v>
      </c>
      <c r="B90" s="126" t="s">
        <v>724</v>
      </c>
      <c r="C90" s="188">
        <v>1101</v>
      </c>
      <c r="D90" s="188">
        <v>1101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1332</v>
      </c>
      <c r="D91" s="188">
        <v>1042</v>
      </c>
      <c r="E91" s="127">
        <f t="shared" si="1"/>
        <v>290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347</v>
      </c>
      <c r="D92" s="129">
        <f>SUM(D93:D95)</f>
        <v>265</v>
      </c>
      <c r="E92" s="129">
        <f>SUM(E93:E95)</f>
        <v>82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48</v>
      </c>
      <c r="D93" s="188">
        <v>9</v>
      </c>
      <c r="E93" s="127">
        <f t="shared" si="1"/>
        <v>39</v>
      </c>
      <c r="F93" s="187"/>
    </row>
    <row r="94" spans="1:6" ht="15.75">
      <c r="A94" s="361" t="s">
        <v>637</v>
      </c>
      <c r="B94" s="126" t="s">
        <v>731</v>
      </c>
      <c r="C94" s="188">
        <v>156</v>
      </c>
      <c r="D94" s="188">
        <v>129</v>
      </c>
      <c r="E94" s="127">
        <f t="shared" si="1"/>
        <v>27</v>
      </c>
      <c r="F94" s="187"/>
    </row>
    <row r="95" spans="1:6" ht="15.75">
      <c r="A95" s="361" t="s">
        <v>641</v>
      </c>
      <c r="B95" s="126" t="s">
        <v>732</v>
      </c>
      <c r="C95" s="188">
        <v>143</v>
      </c>
      <c r="D95" s="188">
        <v>127</v>
      </c>
      <c r="E95" s="127">
        <f t="shared" si="1"/>
        <v>16</v>
      </c>
      <c r="F95" s="187"/>
    </row>
    <row r="96" spans="1:6" ht="15.75">
      <c r="A96" s="361" t="s">
        <v>733</v>
      </c>
      <c r="B96" s="126" t="s">
        <v>734</v>
      </c>
      <c r="C96" s="188">
        <v>297</v>
      </c>
      <c r="D96" s="188">
        <v>235</v>
      </c>
      <c r="E96" s="127">
        <f t="shared" si="1"/>
        <v>62</v>
      </c>
      <c r="F96" s="187"/>
    </row>
    <row r="97" spans="1:6" ht="15.75">
      <c r="A97" s="361" t="s">
        <v>735</v>
      </c>
      <c r="B97" s="126" t="s">
        <v>736</v>
      </c>
      <c r="C97" s="188">
        <v>1606</v>
      </c>
      <c r="D97" s="188">
        <v>1606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24611</v>
      </c>
      <c r="D98" s="424">
        <f>D87+D82+D77+D73+D97</f>
        <v>23509</v>
      </c>
      <c r="E98" s="424">
        <f>E87+E82+E77+E73+E97</f>
        <v>1102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34782</v>
      </c>
      <c r="D99" s="418">
        <f>D98+D70+D68</f>
        <v>23600</v>
      </c>
      <c r="E99" s="418">
        <f>E98+E70+E68</f>
        <v>11182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35</v>
      </c>
      <c r="D106" s="271">
        <v>76</v>
      </c>
      <c r="E106" s="271">
        <v>34</v>
      </c>
      <c r="F106" s="414">
        <f>C106+D106-E106</f>
        <v>77</v>
      </c>
    </row>
    <row r="107" spans="1:6" ht="16.5" thickBot="1">
      <c r="A107" s="409" t="s">
        <v>752</v>
      </c>
      <c r="B107" s="415" t="s">
        <v>753</v>
      </c>
      <c r="C107" s="416">
        <f>SUM(C104:C106)</f>
        <v>35</v>
      </c>
      <c r="D107" s="416">
        <f>SUM(D104:D106)</f>
        <v>76</v>
      </c>
      <c r="E107" s="416">
        <f>SUM(E104:E106)</f>
        <v>34</v>
      </c>
      <c r="F107" s="417">
        <f>SUM(F104:F106)</f>
        <v>77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 t="str">
        <f>pdeReportingDate</f>
        <v>07.04.2017 г.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Анелия Русанова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977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728</v>
      </c>
      <c r="G13" s="440"/>
      <c r="H13" s="440"/>
      <c r="I13" s="441">
        <f>F13+G13-H13</f>
        <v>728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728</v>
      </c>
      <c r="G18" s="447">
        <f t="shared" si="1"/>
        <v>0</v>
      </c>
      <c r="H18" s="447">
        <f t="shared" si="1"/>
        <v>0</v>
      </c>
      <c r="I18" s="448">
        <f t="shared" si="0"/>
        <v>728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 t="str">
        <f>pdeReportingDate</f>
        <v>07.04.2017 г.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Анелия Русанова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977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125666</v>
      </c>
      <c r="D6" s="644">
        <f aca="true" t="shared" si="0" ref="D6:D15">C6-E6</f>
        <v>0</v>
      </c>
      <c r="E6" s="643">
        <f>'1-Баланс'!G95</f>
        <v>125666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46302</v>
      </c>
      <c r="D7" s="644">
        <f t="shared" si="0"/>
        <v>43945</v>
      </c>
      <c r="E7" s="643">
        <f>'1-Баланс'!G18</f>
        <v>2357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-220</v>
      </c>
      <c r="D8" s="644">
        <f t="shared" si="0"/>
        <v>0</v>
      </c>
      <c r="E8" s="643">
        <f>ABS('2-Отчет за доходите'!C44)-ABS('2-Отчет за доходите'!G44)</f>
        <v>-220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2080</v>
      </c>
      <c r="D9" s="644">
        <f t="shared" si="0"/>
        <v>0</v>
      </c>
      <c r="E9" s="643">
        <f>'3-Отчет за паричния поток'!C45</f>
        <v>2080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4159</v>
      </c>
      <c r="D10" s="644">
        <f t="shared" si="0"/>
        <v>0</v>
      </c>
      <c r="E10" s="643">
        <f>'3-Отчет за паричния поток'!C46</f>
        <v>4159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46302</v>
      </c>
      <c r="D11" s="644">
        <f t="shared" si="0"/>
        <v>0</v>
      </c>
      <c r="E11" s="643">
        <f>'4-Отчет за собствения капитал'!L34</f>
        <v>46302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728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2017-05-02T10:51:51Z</cp:lastPrinted>
  <dcterms:created xsi:type="dcterms:W3CDTF">2006-09-16T00:00:00Z</dcterms:created>
  <dcterms:modified xsi:type="dcterms:W3CDTF">2017-05-02T10:51:55Z</dcterms:modified>
  <cp:category/>
  <cp:version/>
  <cp:contentType/>
  <cp:contentStatus/>
</cp:coreProperties>
</file>