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5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<sst xmlns="http://schemas.openxmlformats.org/spreadsheetml/2006/main" count="1059" uniqueCount="872">
  <si>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</si>
  <si>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</si>
  <si>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</si>
  <si>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</si>
  <si>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</si>
  <si>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</si>
  <si>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</si>
  <si>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</si>
  <si>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</si>
  <si>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</si>
  <si>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</si>
  <si>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</si>
  <si>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</si>
  <si>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</si>
  <si>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</si>
  <si>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</si>
  <si>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</si>
  <si>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</si>
  <si>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</si>
  <si>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</si>
  <si>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</si>
  <si>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</si>
  <si>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</si>
  <si>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</si>
  <si>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</si>
  <si>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</si>
  <si>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</si>
  <si>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</si>
  <si>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</si>
  <si>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</si>
  <si>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</si>
  <si>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</si>
  <si>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</si>
  <si>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</si>
  <si>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</si>
  <si>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</si>
  <si>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</si>
  <si>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</si>
  <si>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</si>
  <si>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</si>
  <si>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</si>
  <si>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</si>
  <si>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</si>
  <si>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</si>
  <si>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</si>
  <si>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</si>
  <si>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</si>
  <si>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</si>
  <si>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</si>
  <si>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</si>
  <si>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</si>
  <si>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</si>
  <si>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</si>
  <si>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</si>
  <si>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</si>
  <si>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</si>
  <si>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</si>
  <si>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</si>
  <si>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</si>
  <si>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</si>
  <si>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</si>
  <si>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</si>
  <si>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</si>
  <si>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</si>
  <si>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</si>
  <si>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</si>
  <si>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</si>
  <si>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</si>
  <si>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</si>
  <si>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</si>
  <si>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</si>
  <si>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</si>
  <si>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</si>
  <si>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</si>
  <si>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</si>
  <si>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</si>
  <si>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</si>
  <si>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</si>
  <si>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</si>
  <si>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</si>
  <si>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</si>
  <si>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</si>
  <si>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</si>
  <si>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</si>
  <si>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</si>
  <si>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</si>
  <si>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</si>
  <si>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</si>
  <si>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</si>
  <si>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</si>
  <si>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</si>
  <si>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</si>
  <si>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</si>
  <si>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</si>
  <si>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</si>
  <si>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</si>
  <si>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</si>
  <si>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</si>
  <si>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</si>
  <si>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</si>
  <si>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</si>
  <si>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</si>
  <si>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</si>
  <si>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</si>
  <si>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</si>
  <si>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</si>
  <si>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</si>
  <si>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</si>
  <si>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</si>
  <si>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</si>
  <si>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</si>
  <si>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</si>
  <si>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</si>
  <si>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</si>
  <si>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</si>
  <si>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</si>
  <si>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</si>
  <si>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</si>
  <si>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</si>
  <si>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</si>
  <si>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</si>
  <si>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</si>
  <si>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</si>
  <si>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</si>
  <si>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</si>
  <si>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</si>
  <si>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</si>
  <si>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</si>
  <si>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</si>
  <si>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</si>
  <si>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</si>
  <si>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</si>
  <si>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</si>
  <si>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</si>
  <si>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</si>
  <si>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</si>
  <si>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</si>
  <si>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</si>
  <si>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</si>
  <si>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</si>
  <si>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</si>
  <si>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</si>
  <si>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</si>
  <si>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</si>
  <si>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</si>
  <si>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</si>
  <si>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</si>
  <si>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</si>
  <si>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</si>
  <si>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</si>
  <si>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</si>
  <si>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</si>
  <si>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</si>
  <si>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</si>
  <si>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</si>
  <si>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</si>
  <si>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</si>
  <si>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</si>
  <si>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</si>
  <si>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</si>
  <si>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</si>
  <si>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</si>
  <si>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</si>
  <si>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</si>
  <si>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</si>
  <si>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</si>
  <si>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</si>
  <si>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</si>
  <si>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</si>
  <si>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</si>
  <si>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</si>
  <si>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</si>
  <si>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</si>
  <si>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</si>
  <si>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</si>
  <si>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</si>
  <si>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</si>
  <si>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</si>
  <si>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</si>
  <si>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</si>
  <si>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</si>
  <si>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</si>
  <si>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</si>
  <si>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</si>
  <si>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</si>
  <si>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</si>
  <si>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</si>
  <si>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</si>
  <si>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</si>
  <si>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</si>
  <si>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</si>
  <si>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</si>
  <si>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</si>
  <si>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</si>
  <si>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</si>
  <si>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</si>
  <si>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</si>
  <si>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</si>
  <si>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</si>
  <si>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</si>
  <si>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</si>
  <si>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</si>
  <si>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</si>
  <si>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</si>
  <si>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</si>
  <si>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</si>
  <si>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</si>
  <si>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</si>
  <si>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</si>
  <si>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</si>
  <si>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</si>
  <si>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</si>
  <si>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</si>
  <si>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</si>
  <si>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</si>
  <si>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</si>
  <si>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</si>
  <si>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</si>
  <si>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</si>
  <si>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</si>
  <si>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</si>
  <si>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</si>
  <si>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</si>
  <si>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</si>
  <si>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</si>
  <si>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</si>
  <si>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</si>
  <si>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</si>
  <si>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</si>
  <si>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</si>
  <si>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</si>
  <si>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</si>
  <si>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</si>
  <si>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</si>
  <si>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</si>
  <si>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</si>
  <si>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</si>
  <si>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</si>
  <si>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</si>
  <si>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</si>
  <si>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</si>
  <si>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</si>
  <si>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</si>
  <si>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</si>
  <si>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</si>
  <si>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</si>
  <si>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</si>
  <si>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</si>
  <si>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</si>
  <si>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</si>
  <si>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</si>
  <si>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</si>
  <si>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</si>
  <si>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</si>
  <si>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</si>
  <si>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</si>
  <si>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</si>
  <si>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</si>
  <si>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</si>
  <si>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</si>
  <si>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</si>
  <si>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</si>
  <si>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</si>
  <si>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</si>
  <si>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</si>
  <si>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</si>
  <si>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</si>
  <si>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</si>
  <si>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</si>
  <si>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</si>
  <si>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</si>
  <si>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</si>
  <si>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</si>
  <si>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</si>
  <si>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</si>
  <si>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</si>
  <si>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</si>
  <si>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</si>
  <si>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</si>
  <si>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</si>
  <si>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</si>
  <si>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</si>
  <si>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</si>
  <si>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</si>
  <si>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</si>
  <si>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</si>
  <si>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</si>
  <si>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</si>
  <si>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</si>
  <si>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</si>
  <si>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</si>
  <si>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</si>
  <si>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</si>
  <si>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</si>
  <si>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</si>
  <si>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</si>
  <si>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</si>
  <si>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</si>
  <si>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</si>
  <si>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</si>
  <si>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</si>
  <si>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</si>
  <si>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</si>
  <si>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</si>
  <si>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</si>
  <si>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</si>
  <si>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</si>
  <si>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</si>
  <si>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</si>
  <si>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</si>
  <si>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</si>
  <si>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</si>
  <si>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</si>
  <si>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</si>
  <si>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</si>
  <si>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</si>
  <si>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</si>
  <si>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</si>
  <si>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</si>
  <si>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</si>
  <si>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</si>
  <si>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</si>
  <si>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</si>
  <si>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</si>
  <si>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</si>
  <si>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</si>
  <si>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</si>
  <si>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</si>
  <si>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</si>
  <si>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</si>
  <si>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</si>
  <si>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</si>
  <si>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</si>
  <si>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</si>
  <si>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</si>
  <si>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</si>
  <si>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</si>
  <si>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</si>
  <si>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</si>
  <si>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</si>
  <si>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</si>
  <si>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</si>
  <si>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</si>
  <si>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</si>
  <si>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</si>
  <si>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</si>
  <si>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</si>
  <si>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</si>
  <si>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</si>
  <si>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</si>
  <si>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</si>
  <si>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</si>
  <si>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</si>
  <si>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</si>
  <si>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</si>
  <si>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</si>
  <si>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</si>
  <si>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</si>
  <si>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</si>
  <si>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</si>
  <si>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</si>
  <si>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</si>
  <si>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</si>
  <si>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</si>
  <si>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</si>
  <si>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</si>
  <si>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</si>
  <si>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</si>
  <si>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</si>
  <si>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</si>
  <si>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</si>
  <si>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</si>
  <si>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</si>
  <si>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</si>
  <si>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</si>
  <si>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</si>
  <si>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</si>
  <si>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</si>
  <si>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</si>
  <si>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</si>
  <si>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</si>
  <si>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</si>
  <si>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</si>
  <si>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</si>
  <si>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</si>
  <si>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</si>
  <si>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</si>
  <si>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</si>
  <si>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</si>
  <si>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</si>
  <si>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</si>
  <si>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</si>
  <si>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</si>
  <si>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</si>
  <si>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</si>
  <si>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</si>
  <si>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</si>
  <si>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</si>
  <si>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</si>
  <si>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</si>
  <si>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</si>
  <si>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</si>
  <si>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</si>
  <si>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</si>
  <si>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</si>
  <si>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</si>
  <si>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</si>
  <si>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</si>
  <si>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</si>
  <si>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</si>
  <si>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</si>
  <si>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</si>
  <si>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</si>
  <si>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</si>
  <si>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</si>
  <si>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</si>
  <si>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</si>
  <si>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</si>
  <si>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</si>
  <si>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</si>
  <si>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</si>
  <si>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</si>
  <si>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</si>
  <si>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</si>
  <si>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</si>
  <si>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</si>
  <si>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</si>
  <si>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</si>
  <si>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</si>
  <si>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</si>
  <si>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</si>
  <si>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</si>
  <si>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</si>
  <si>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</si>
  <si>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</si>
  <si>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</si>
  <si>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</si>
  <si>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</si>
  <si>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</si>
  <si>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</si>
  <si>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</si>
  <si>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</si>
  <si>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</si>
  <si>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</si>
  <si>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</si>
  <si>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</si>
  <si>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</si>
  <si>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</si>
  <si>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</si>
  <si>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</si>
  <si>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</si>
  <si>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</si>
  <si>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</si>
  <si>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</si>
  <si>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</si>
  <si>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</si>
  <si>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</si>
  <si>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</si>
  <si>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</si>
  <si>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</si>
  <si>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</si>
  <si>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</si>
  <si>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</si>
  <si>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</si>
  <si>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</si>
  <si>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</si>
  <si>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</si>
  <si>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</si>
  <si>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</si>
  <si>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</si>
  <si>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</si>
  <si>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</si>
  <si>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</si>
  <si>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</si>
  <si>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</si>
  <si>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</si>
  <si>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</si>
  <si>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</si>
  <si>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</si>
  <si>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</si>
  <si>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</si>
  <si>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</si>
  <si>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</si>
  <si>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</si>
  <si>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</si>
  <si>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</si>
  <si>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</si>
  <si>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</si>
  <si>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</si>
  <si>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</si>
  <si>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</si>
  <si>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</si>
  <si>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</si>
  <si>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</si>
  <si>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</si>
  <si>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</si>
  <si>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</si>
  <si>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</si>
  <si>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</si>
  <si>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</si>
  <si>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</si>
  <si>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</si>
  <si>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</si>
  <si>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</si>
  <si>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</si>
  <si>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</si>
  <si>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</si>
  <si>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</si>
  <si>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</si>
  <si>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</si>
  <si>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</si>
  <si>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</si>
  <si>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</si>
  <si>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</si>
  <si>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</si>
  <si>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</si>
  <si>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</si>
  <si>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</si>
  <si>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</si>
  <si>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</si>
  <si>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</si>
  <si>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</si>
  <si>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</si>
  <si>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</si>
  <si>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</si>
  <si>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</si>
  <si>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</si>
  <si>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</si>
  <si>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</si>
  <si>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</si>
  <si>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</si>
  <si>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</si>
  <si>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</si>
  <si>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</si>
  <si>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</si>
  <si>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</si>
  <si>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</si>
  <si>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</si>
  <si>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</si>
  <si>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</si>
  <si>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</si>
  <si>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</si>
  <si>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</si>
  <si>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</si>
  <si>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</si>
  <si>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</si>
  <si>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</si>
  <si>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</si>
  <si>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</si>
  <si>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</si>
  <si>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</si>
  <si>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</si>
  <si>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</si>
  <si>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</si>
  <si>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</si>
  <si>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</si>
  <si>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</si>
  <si>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</si>
  <si>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</si>
  <si>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</si>
  <si>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</si>
  <si>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</si>
  <si>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</si>
  <si>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</si>
  <si>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</si>
  <si>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</si>
  <si>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</si>
  <si>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</si>
  <si>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</si>
  <si>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</si>
  <si>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</si>
  <si>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</si>
  <si>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</si>
  <si>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</si>
  <si>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</si>
  <si>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</si>
  <si>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</si>
  <si>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</si>
  <si>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</si>
  <si>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</si>
  <si>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</si>
  <si>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</si>
  <si>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</si>
  <si>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</si>
  <si>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</si>
  <si>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</si>
  <si>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</si>
  <si>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</si>
  <si>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</si>
  <si>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</si>
  <si>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</si>
  <si>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</si>
  <si>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</si>
  <si>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</si>
  <si>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</si>
  <si>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</si>
  <si>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</si>
  <si>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</si>
  <si>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</si>
  <si>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</si>
  <si>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</si>
  <si>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</si>
  <si>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</si>
  <si>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</si>
  <si>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</si>
  <si>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</si>
  <si>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</si>
  <si>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</si>
  <si>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</si>
  <si>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</si>
  <si>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</si>
  <si>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</si>
  <si>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</si>
  <si>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</si>
  <si>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</si>
  <si>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</si>
  <si>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</si>
  <si>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</si>
  <si>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</si>
  <si>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</si>
  <si>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</si>
  <si>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</si>
  <si>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</si>
  <si>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</si>
  <si>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</si>
  <si>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</si>
  <si>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</si>
  <si>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</si>
  <si>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</si>
  <si>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</si>
  <si>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</si>
  <si>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</si>
  <si>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</si>
  <si>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</si>
  <si>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</si>
  <si>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</si>
  <si>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</si>
  <si>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</si>
  <si>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</si>
  <si>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</si>
  <si>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</si>
  <si>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</si>
  <si>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</si>
  <si>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</si>
  <si>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</si>
  <si>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</si>
  <si>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</si>
  <si>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</si>
  <si>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</si>
  <si>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</si>
  <si>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</si>
  <si>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</si>
  <si>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</si>
  <si>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</si>
  <si>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</si>
  <si>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</si>
  <si>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</si>
  <si>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</si>
  <si>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</si>
  <si>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</si>
  <si>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</si>
  <si>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</si>
  <si>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</si>
  <si>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</si>
  <si>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</si>
  <si>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</si>
  <si>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</si>
  <si>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</si>
  <si>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</si>
  <si>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</si>
  <si>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</si>
  <si>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</si>
  <si>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</si>
  <si>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</si>
  <si>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</si>
  <si>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</si>
  <si>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</si>
  <si>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</si>
  <si>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</si>
  <si>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</si>
  <si>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</si>
  <si>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</si>
  <si>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</si>
  <si>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</si>
  <si>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</si>
  <si>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</si>
  <si>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</si>
  <si>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</si>
  <si>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</si>
  <si>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</si>
  <si>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</si>
  <si>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</si>
  <si>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</si>
  <si>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</si>
  <si>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</si>
  <si>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</si>
  <si>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</si>
  <si>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</si>
  <si>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</si>
  <si>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</si>
  <si>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</si>
  <si>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</si>
  <si>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</si>
  <si>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</si>
  <si>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</si>
  <si>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</si>
  <si>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</si>
  <si>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</si>
  <si>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</si>
  <si>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</si>
  <si>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</si>
  <si>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</si>
  <si>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</si>
  <si>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</si>
  <si>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</si>
  <si>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</si>
  <si>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</si>
  <si>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</si>
  <si>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</si>
  <si>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</si>
  <si>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</si>
  <si>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</si>
  <si>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</si>
  <si>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</si>
  <si>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</si>
  <si>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</si>
  <si>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</si>
  <si>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</si>
  <si>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</si>
  <si>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</si>
  <si>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</si>
  <si>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</si>
  <si>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</si>
  <si>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</si>
  <si>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</si>
  <si>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</si>
  <si>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</si>
  <si>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</si>
  <si>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</si>
  <si>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</si>
  <si>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</si>
  <si>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</si>
  <si>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</si>
  <si>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</si>
  <si>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</si>
  <si>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</si>
  <si>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</si>
  <si>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</si>
  <si>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</si>
  <si>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</si>
  <si>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</si>
  <si>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</si>
  <si>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</si>
  <si>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</si>
  <si>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</si>
  <si>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</si>
  <si>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</si>
  <si>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</si>
  <si>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</si>
  <si>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</si>
  <si>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</si>
  <si>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</si>
  <si>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</si>
  <si>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</si>
  <si>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</si>
  <si>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</si>
  <si>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</si>
  <si>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</si>
  <si>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</si>
  <si>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</si>
  <si>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</si>
  <si>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</si>
  <si>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</si>
  <si>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</si>
  <si>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</si>
  <si>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</si>
  <si>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</si>
  <si>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</si>
  <si>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</si>
  <si>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</si>
  <si>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</si>
  <si>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</si>
  <si>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</si>
  <si>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</si>
  <si>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</si>
  <si>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</si>
  <si>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</si>
  <si>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</si>
  <si>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</si>
  <si>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</si>
  <si>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</si>
  <si>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</si>
  <si>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</si>
  <si>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</si>
  <si>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</si>
  <si>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</si>
  <si>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</si>
  <si>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</si>
  <si>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</si>
  <si>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</si>
  <si>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</si>
  <si>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</si>
  <si>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</si>
  <si>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</si>
  <si>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</si>
  <si>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</si>
  <si>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</si>
  <si>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</si>
  <si>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</si>
  <si>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</si>
  <si>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</si>
  <si>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</si>
  <si>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</si>
  <si>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</si>
  <si>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</si>
  <si>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</si>
  <si>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</si>
  <si>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</si>
  <si>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</si>
  <si>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</si>
  <si>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</si>
  <si>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</si>
  <si>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</si>
  <si>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</si>
  <si>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</si>
  <si>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</si>
  <si>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</si>
  <si>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</si>
  <si>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</si>
  <si>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</si>
  <si>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</si>
  <si>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</si>
  <si>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</si>
  <si>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</si>
  <si>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</si>
  <si>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</si>
  <si>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</si>
  <si>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</si>
  <si>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</si>
  <si>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</si>
  <si>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</si>
  <si>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</si>
  <si>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</si>
  <si>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</si>
  <si>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</si>
  <si>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</si>
  <si>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</si>
  <si>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</si>
  <si>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</si>
  <si>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</si>
  <si>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</si>
  <si>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</si>
  <si>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</si>
  <si>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</si>
  <si>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</si>
  <si>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</si>
  <si>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</si>
  <si>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</si>
  <si>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</si>
  <si>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</si>
  <si>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</si>
  <si>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</si>
  <si>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</si>
  <si>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</si>
  <si>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РИЗЪРВ КЕПИТАЛ АДСИЦ</t>
  </si>
  <si>
    <t>неконсолидиран</t>
  </si>
  <si>
    <t>Дата на съставяне: 07.10.2013 г.</t>
  </si>
  <si>
    <t>07.10.2013 г.</t>
  </si>
  <si>
    <t xml:space="preserve">Дата на съставяне:  07.10.2013 г.                                     </t>
  </si>
  <si>
    <t xml:space="preserve">Дата  на съставяне: 07.10.2013 г.                                                                                                                         </t>
  </si>
  <si>
    <t xml:space="preserve">Дата на съставяне: 07.10.2013 г.                   </t>
  </si>
  <si>
    <t>1. Ризърв кепитал мениджмънт ЕООД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</si>
</sst>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4" sqref="A4:D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202313818</v>
      </c>
    </row>
    <row r="4" spans="1:8" ht="15">
      <c r="A4" s="575" t="s">
        <v>3</v>
      </c>
      <c r="B4" s="581"/>
      <c r="C4" s="581"/>
      <c r="D4" s="581"/>
      <c r="E4" s="504" t="s">
        <v>865</v>
      </c>
      <c r="F4" s="577" t="s">
        <v>4</v>
      </c>
      <c r="G4" s="578"/>
      <c r="H4" s="461">
        <v>1586</v>
      </c>
    </row>
    <row r="5" spans="1:8" ht="15">
      <c r="A5" s="575" t="s">
        <v>5</v>
      </c>
      <c r="B5" s="576"/>
      <c r="C5" s="576"/>
      <c r="D5" s="576"/>
      <c r="E5" s="505">
        <v>41547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500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500</v>
      </c>
    </row>
    <row r="13" spans="1:8" ht="15">
      <c r="A13" s="235" t="s">
        <v>28</v>
      </c>
      <c r="B13" s="241" t="s">
        <v>29</v>
      </c>
      <c r="C13" s="151">
        <v>1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-32</v>
      </c>
      <c r="H32" s="316">
        <v>-8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-40</v>
      </c>
      <c r="H33" s="154">
        <f>H27+H31+H32</f>
        <v>-8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5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610</v>
      </c>
      <c r="H36" s="154">
        <f>H25+H17+H33</f>
        <v>492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</v>
      </c>
      <c r="D45" s="155">
        <f>D34+D39+D44</f>
        <v>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</v>
      </c>
      <c r="D55" s="155">
        <f>D19+D20+D21+D27+D32+D45+D51+D53+D54</f>
        <v>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605</v>
      </c>
      <c r="D88" s="151">
        <v>487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605</v>
      </c>
      <c r="D91" s="155">
        <f>SUM(D87:D90)</f>
        <v>487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606</v>
      </c>
      <c r="D93" s="155">
        <f>D64+D75+D84+D91+D92</f>
        <v>487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612</v>
      </c>
      <c r="D94" s="164">
        <f>D93+D55</f>
        <v>492</v>
      </c>
      <c r="E94" s="449" t="s">
        <v>270</v>
      </c>
      <c r="F94" s="289" t="s">
        <v>271</v>
      </c>
      <c r="G94" s="165">
        <f>G36+G39+G55+G79</f>
        <v>612</v>
      </c>
      <c r="H94" s="165">
        <f>H36+H39+H55+H79</f>
        <v>492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15748031496062992" footer="0.15748031496062992"/>
  <pageSetup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11" sqref="A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РИЗЪРВ КЕПИТАЛ АДСИЦ</v>
      </c>
      <c r="C2" s="584"/>
      <c r="D2" s="584"/>
      <c r="E2" s="584"/>
      <c r="F2" s="586" t="s">
        <v>2</v>
      </c>
      <c r="G2" s="586"/>
      <c r="H2" s="526">
        <f>'справка №1-БАЛАНС'!H3</f>
        <v>202313818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1586</v>
      </c>
    </row>
    <row r="4" spans="1:8" ht="17.25" customHeight="1">
      <c r="A4" s="467" t="s">
        <v>5</v>
      </c>
      <c r="B4" s="585">
        <f>'справка №1-БАЛАНС'!E5</f>
        <v>41547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15</v>
      </c>
      <c r="D10" s="46"/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14</v>
      </c>
      <c r="D12" s="46"/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32</v>
      </c>
      <c r="D19" s="49">
        <f>SUM(D9:D15)+D16</f>
        <v>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32</v>
      </c>
      <c r="D28" s="50">
        <f>D26+D19</f>
        <v>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32</v>
      </c>
      <c r="D33" s="49">
        <f>D28-D31+D32</f>
        <v>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32</v>
      </c>
      <c r="D42" s="53">
        <f>D33+D35+D39</f>
        <v>0</v>
      </c>
      <c r="E42" s="128" t="s">
        <v>380</v>
      </c>
      <c r="F42" s="129" t="s">
        <v>381</v>
      </c>
      <c r="G42" s="53">
        <f>G39+G33</f>
        <v>32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15" zoomScaleNormal="115" zoomScalePageLayoutView="0" workbookViewId="0" topLeftCell="A25">
      <selection activeCell="C44" sqref="C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РИЗЪРВ КЕПИТАЛ АДСИЦ</v>
      </c>
      <c r="C4" s="541" t="s">
        <v>2</v>
      </c>
      <c r="D4" s="541">
        <f>'справка №1-БАЛАНС'!H3</f>
        <v>202313818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1586</v>
      </c>
    </row>
    <row r="6" spans="1:6" ht="12" customHeight="1">
      <c r="A6" s="471" t="s">
        <v>5</v>
      </c>
      <c r="B6" s="506">
        <f>'справка №1-БАЛАНС'!E5</f>
        <v>41547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-19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-32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150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150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118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487</v>
      </c>
      <c r="D44" s="132"/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605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605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="145" zoomScaleNormal="145" zoomScalePageLayoutView="0" workbookViewId="0" topLeftCell="A29">
      <selection activeCell="C11" sqref="C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РИЗЪРВ КЕПИТАЛ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202313818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1586</v>
      </c>
      <c r="N4" s="3"/>
      <c r="O4" s="3"/>
    </row>
    <row r="5" spans="1:14" s="532" customFormat="1" ht="12.75" customHeight="1">
      <c r="A5" s="467" t="s">
        <v>5</v>
      </c>
      <c r="B5" s="595">
        <f>'справка №1-БАЛАНС'!E5</f>
        <v>41547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</v>
      </c>
      <c r="K11" s="60"/>
      <c r="L11" s="344">
        <f>SUM(C11:K11)</f>
        <v>492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</v>
      </c>
      <c r="K15" s="61">
        <f t="shared" si="2"/>
        <v>0</v>
      </c>
      <c r="L15" s="344">
        <f t="shared" si="1"/>
        <v>492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</v>
      </c>
      <c r="K16" s="60"/>
      <c r="L16" s="344">
        <f t="shared" si="1"/>
        <v>-32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150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150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-40</v>
      </c>
      <c r="K29" s="59">
        <f t="shared" si="6"/>
        <v>0</v>
      </c>
      <c r="L29" s="344">
        <f t="shared" si="1"/>
        <v>610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-40</v>
      </c>
      <c r="K32" s="59">
        <f t="shared" si="7"/>
        <v>0</v>
      </c>
      <c r="L32" s="344">
        <f t="shared" si="1"/>
        <v>610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858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J10" sqref="J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РИЗЪРВ КЕПИТАЛ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202313818</v>
      </c>
      <c r="P2" s="483"/>
      <c r="Q2" s="483"/>
      <c r="R2" s="526"/>
    </row>
    <row r="3" spans="1:18" ht="15">
      <c r="A3" s="599" t="s">
        <v>5</v>
      </c>
      <c r="B3" s="600"/>
      <c r="C3" s="602">
        <f>'справка №1-БАЛАНС'!E5</f>
        <v>41547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>
        <f>'справка №1-БАЛАНС'!H4</f>
        <v>1586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59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59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2</v>
      </c>
      <c r="F11" s="189"/>
      <c r="G11" s="74">
        <f t="shared" si="2"/>
        <v>2</v>
      </c>
      <c r="H11" s="65"/>
      <c r="I11" s="65"/>
      <c r="J11" s="74">
        <f t="shared" si="3"/>
        <v>2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2</v>
      </c>
      <c r="F17" s="194">
        <f>SUM(F9:F16)</f>
        <v>0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</v>
      </c>
      <c r="H27" s="70">
        <f t="shared" si="8"/>
        <v>0</v>
      </c>
      <c r="I27" s="70">
        <f t="shared" si="8"/>
        <v>0</v>
      </c>
      <c r="J27" s="71">
        <f t="shared" si="3"/>
        <v>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</v>
      </c>
      <c r="H38" s="75">
        <f t="shared" si="12"/>
        <v>0</v>
      </c>
      <c r="I38" s="75">
        <f t="shared" si="12"/>
        <v>0</v>
      </c>
      <c r="J38" s="74">
        <f t="shared" si="3"/>
        <v>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7</v>
      </c>
      <c r="H40" s="438">
        <f t="shared" si="13"/>
        <v>0</v>
      </c>
      <c r="I40" s="438">
        <f t="shared" si="13"/>
        <v>0</v>
      </c>
      <c r="J40" s="438">
        <f t="shared" si="13"/>
        <v>7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8"/>
      <c r="L44" s="598"/>
      <c r="M44" s="598"/>
      <c r="N44" s="598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362204724409449" right="0.2362204724409449" top="0.7874015748031497" bottom="0.3937007874015748" header="0.15748031496062992" footer="0.5118110236220472"/>
  <pageSetup fitToHeight="1000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РИЗЪРВ КЕПИТАЛ АДСИЦ</v>
      </c>
      <c r="C3" s="619"/>
      <c r="D3" s="526" t="s">
        <v>2</v>
      </c>
      <c r="E3" s="107">
        <f>'справка №1-БАЛАНС'!H3</f>
        <v>202313818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>
        <f>'справка №1-БАЛАНС'!E5</f>
        <v>41547</v>
      </c>
      <c r="C4" s="617"/>
      <c r="D4" s="527" t="s">
        <v>4</v>
      </c>
      <c r="E4" s="107">
        <f>'справка №1-БАЛАНС'!H4</f>
        <v>1586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866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3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7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РИЗЪРВ КЕПИТАЛ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202313818</v>
      </c>
    </row>
    <row r="5" spans="1:9" ht="15">
      <c r="A5" s="501" t="s">
        <v>5</v>
      </c>
      <c r="B5" s="621">
        <f>'справка №1-БАЛАНС'!E5</f>
        <v>41547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1586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3">
      <selection activeCell="A27" sqref="A27:IV2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РИЗЪРВ КЕПИТАЛ АДСИЦ</v>
      </c>
      <c r="C5" s="627"/>
      <c r="D5" s="627"/>
      <c r="E5" s="570" t="s">
        <v>2</v>
      </c>
      <c r="F5" s="451">
        <f>'справка №1-БАЛАНС'!H3</f>
        <v>202313818</v>
      </c>
    </row>
    <row r="6" spans="1:13" ht="15" customHeight="1">
      <c r="A6" s="27" t="s">
        <v>823</v>
      </c>
      <c r="B6" s="628">
        <f>'справка №1-БАЛАНС'!E5</f>
        <v>41547</v>
      </c>
      <c r="C6" s="628"/>
      <c r="D6" s="510"/>
      <c r="E6" s="569" t="s">
        <v>4</v>
      </c>
      <c r="F6" s="511">
        <f>'справка №1-БАЛАНС'!H4</f>
        <v>1586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29" t="s">
        <v>850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2" fitToWidth="1" horizontalDpi="600" verticalDpi="6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NikiR</cp:lastModifiedBy>
  <cp:lastPrinted>2013-10-18T08:52:44Z</cp:lastPrinted>
  <dcterms:created xsi:type="dcterms:W3CDTF">2000-06-29T12:02:40Z</dcterms:created>
  <dcterms:modified xsi:type="dcterms:W3CDTF">2013-10-21T11:10:23Z</dcterms:modified>
  <cp:category/>
  <cp:version/>
  <cp:contentType/>
  <cp:contentStatus/>
</cp:coreProperties>
</file>