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БАЛАНС" sheetId="1" r:id="rId1"/>
    <sheet name="ОТЧЕТ ЗА ДОХОДИТЕ" sheetId="2" r:id="rId2"/>
    <sheet name="ОПП по прекия метод" sheetId="3" r:id="rId3"/>
    <sheet name="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'БАЛАНС'!$C$11</definedName>
    <definedName name="_xlnm._FilterDatabase" localSheetId="2" hidden="1">'ОПП по прекия метод'!$A$8:$D$47</definedName>
    <definedName name="_xlnm.Print_Area" localSheetId="3">'ОСК'!$A$1:$N$38</definedName>
    <definedName name="_xlnm.Print_Area" localSheetId="7">'справка №8'!$A:$IV</definedName>
    <definedName name="_xlnm.Print_Titles" localSheetId="0">'БАЛАНС'!$8:$8</definedName>
  </definedNames>
  <calcPr fullCalcOnLoad="1"/>
</workbook>
</file>

<file path=xl/sharedStrings.xml><?xml version="1.0" encoding="utf-8"?>
<sst xmlns="http://schemas.openxmlformats.org/spreadsheetml/2006/main" count="1060" uniqueCount="872">
  <si>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</si>
  <si>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</si>
  <si>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</si>
  <si>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</si>
  <si>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</si>
  <si>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</si>
  <si>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</si>
  <si>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</si>
  <si>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</si>
  <si>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</si>
  <si>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</si>
  <si>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</si>
  <si>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</si>
  <si>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</si>
  <si>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</si>
  <si>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</si>
  <si>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</si>
  <si>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</si>
  <si>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</si>
  <si>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</si>
  <si>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</si>
  <si>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</si>
  <si>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</si>
  <si>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</si>
  <si>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</si>
  <si>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</si>
  <si>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</si>
  <si>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</si>
  <si>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</si>
  <si>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</si>
  <si>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</si>
  <si>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</si>
  <si>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</si>
  <si>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</si>
  <si>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</si>
  <si>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</si>
  <si>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</si>
  <si>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</si>
  <si>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</si>
  <si>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</si>
  <si>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</si>
  <si>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</si>
  <si>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</si>
  <si>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</si>
  <si>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</si>
  <si>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</si>
  <si>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</si>
  <si>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</si>
  <si>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</si>
  <si>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</si>
  <si>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</si>
  <si>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</si>
  <si>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</si>
  <si>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</si>
  <si>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</si>
  <si>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</si>
  <si>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</si>
  <si>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</si>
  <si>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</si>
  <si>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</si>
  <si>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</si>
  <si>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</si>
  <si>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</si>
  <si>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</si>
  <si>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</si>
  <si>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</si>
  <si>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</si>
  <si>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</si>
  <si>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</si>
  <si>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</si>
  <si>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</si>
  <si>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</si>
  <si>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</si>
  <si>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</si>
  <si>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</si>
  <si>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</si>
  <si>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</si>
  <si>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</si>
  <si>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</si>
  <si>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</si>
  <si>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</si>
  <si>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</si>
  <si>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</si>
  <si>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</si>
  <si>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</si>
  <si>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</si>
  <si>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</si>
  <si>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</si>
  <si>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</si>
  <si>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</si>
  <si>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</si>
  <si>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</si>
  <si>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</si>
  <si>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</si>
  <si>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</si>
  <si>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</si>
  <si>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</si>
  <si>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</si>
  <si>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</si>
  <si>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</si>
  <si>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</si>
  <si>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</si>
  <si>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</si>
  <si>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</si>
  <si>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</si>
  <si>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</si>
  <si>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</si>
  <si>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</si>
  <si>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</si>
  <si>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</si>
  <si>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</si>
  <si>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</si>
  <si>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</si>
  <si>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</si>
  <si>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</si>
  <si>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</si>
  <si>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</si>
  <si>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</si>
  <si>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</si>
  <si>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</si>
  <si>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</si>
  <si>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</si>
  <si>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</si>
  <si>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</si>
  <si>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</si>
  <si>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</si>
  <si>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</si>
  <si>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</si>
  <si>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</si>
  <si>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</si>
  <si>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</si>
  <si>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</si>
  <si>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</si>
  <si>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</si>
  <si>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</si>
  <si>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</si>
  <si>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</si>
  <si>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</si>
  <si>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</si>
  <si>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</si>
  <si>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</si>
  <si>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</si>
  <si>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</si>
  <si>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</si>
  <si>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</si>
  <si>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</si>
  <si>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</si>
  <si>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</si>
  <si>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</si>
  <si>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</si>
  <si>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</si>
  <si>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</si>
  <si>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</si>
  <si>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</si>
  <si>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</si>
  <si>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</si>
  <si>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</si>
  <si>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</si>
  <si>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</si>
  <si>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</si>
  <si>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</si>
  <si>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</si>
  <si>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</si>
  <si>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</si>
  <si>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</si>
  <si>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</si>
  <si>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</si>
  <si>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</si>
  <si>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</si>
  <si>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</si>
  <si>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</si>
  <si>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</si>
  <si>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</si>
  <si>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</si>
  <si>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</si>
  <si>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</si>
  <si>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</si>
  <si>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</si>
  <si>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</si>
  <si>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</si>
  <si>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</si>
  <si>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</si>
  <si>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</si>
  <si>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</si>
  <si>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</si>
  <si>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</si>
  <si>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</si>
  <si>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</si>
  <si>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</si>
  <si>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</si>
  <si>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</si>
  <si>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</si>
  <si>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</si>
  <si>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</si>
  <si>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</si>
  <si>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</si>
  <si>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</si>
  <si>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</si>
  <si>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</si>
  <si>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</si>
  <si>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</si>
  <si>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</si>
  <si>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</si>
  <si>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</si>
  <si>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</si>
  <si>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</si>
  <si>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</si>
  <si>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</si>
  <si>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</si>
  <si>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</si>
  <si>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</si>
  <si>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</si>
  <si>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</si>
  <si>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</si>
  <si>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</si>
  <si>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</si>
  <si>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</si>
  <si>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</si>
  <si>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</si>
  <si>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</si>
  <si>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</si>
  <si>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</si>
  <si>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</si>
  <si>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</si>
  <si>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</si>
  <si>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</si>
  <si>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</si>
  <si>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</si>
  <si>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</si>
  <si>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</si>
  <si>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</si>
  <si>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</si>
  <si>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</si>
  <si>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</si>
  <si>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</si>
  <si>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</si>
  <si>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</si>
  <si>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</si>
  <si>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</si>
  <si>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</si>
  <si>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</si>
  <si>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</si>
  <si>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</si>
  <si>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</si>
  <si>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</si>
  <si>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</si>
  <si>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</si>
  <si>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</si>
  <si>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</si>
  <si>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</si>
  <si>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</si>
  <si>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</si>
  <si>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</si>
  <si>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</si>
  <si>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</si>
  <si>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</si>
  <si>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</si>
  <si>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</si>
  <si>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</si>
  <si>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</si>
  <si>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</si>
  <si>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</si>
  <si>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</si>
  <si>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</si>
  <si>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</si>
  <si>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</si>
  <si>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</si>
  <si>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</si>
  <si>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</si>
  <si>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</si>
  <si>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</si>
  <si>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</si>
  <si>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</si>
  <si>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</si>
  <si>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</si>
  <si>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</si>
  <si>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</si>
  <si>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</si>
  <si>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</si>
  <si>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</si>
  <si>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</si>
  <si>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</si>
  <si>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</si>
  <si>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</si>
  <si>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</si>
  <si>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</si>
  <si>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</si>
  <si>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</si>
  <si>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</si>
  <si>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</si>
  <si>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</si>
  <si>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</si>
  <si>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</si>
  <si>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</si>
  <si>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</si>
  <si>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</si>
  <si>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</si>
  <si>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</si>
  <si>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</si>
  <si>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</si>
  <si>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</si>
  <si>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</si>
  <si>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</si>
  <si>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</si>
  <si>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</si>
  <si>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</si>
  <si>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</si>
  <si>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</si>
  <si>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</si>
  <si>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</si>
  <si>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</si>
  <si>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</si>
  <si>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</si>
  <si>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</si>
  <si>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</si>
  <si>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</si>
  <si>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</si>
  <si>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</si>
  <si>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</si>
  <si>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</si>
  <si>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</si>
  <si>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</si>
  <si>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</si>
  <si>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</si>
  <si>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</si>
  <si>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</si>
  <si>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</si>
  <si>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</si>
  <si>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</si>
  <si>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</si>
  <si>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</si>
  <si>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</si>
  <si>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</si>
  <si>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</si>
  <si>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</si>
  <si>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</si>
  <si>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</si>
  <si>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</si>
  <si>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</si>
  <si>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</si>
  <si>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</si>
  <si>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</si>
  <si>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</si>
  <si>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</si>
  <si>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</si>
  <si>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</si>
  <si>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</si>
  <si>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</si>
  <si>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</si>
  <si>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</si>
  <si>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</si>
  <si>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</si>
  <si>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</si>
  <si>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</si>
  <si>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</si>
  <si>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</si>
  <si>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</si>
  <si>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</si>
  <si>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</si>
  <si>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</si>
  <si>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</si>
  <si>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</si>
  <si>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</si>
  <si>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</si>
  <si>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</si>
  <si>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</si>
  <si>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</si>
  <si>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</si>
  <si>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</si>
  <si>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</si>
  <si>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</si>
  <si>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</si>
  <si>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</si>
  <si>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</si>
  <si>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</si>
  <si>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</si>
  <si>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</si>
  <si>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</si>
  <si>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</si>
  <si>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</si>
  <si>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</si>
  <si>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</si>
  <si>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</si>
  <si>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</si>
  <si>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</si>
  <si>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</si>
  <si>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</si>
  <si>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</si>
  <si>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</si>
  <si>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</si>
  <si>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</si>
  <si>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</si>
  <si>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</si>
  <si>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</si>
  <si>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</si>
  <si>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</si>
  <si>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</si>
  <si>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</si>
  <si>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</si>
  <si>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</si>
  <si>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</si>
  <si>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</si>
  <si>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</si>
  <si>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</si>
  <si>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</si>
  <si>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</si>
  <si>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</si>
  <si>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</si>
  <si>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</si>
  <si>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</si>
  <si>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</si>
  <si>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</si>
  <si>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</si>
  <si>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</si>
  <si>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</si>
  <si>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</si>
  <si>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</si>
  <si>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</si>
  <si>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</si>
  <si>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</si>
  <si>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</si>
  <si>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</si>
  <si>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</si>
  <si>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</si>
  <si>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</si>
  <si>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</si>
  <si>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</si>
  <si>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</si>
  <si>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</si>
  <si>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</si>
  <si>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</si>
  <si>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</si>
  <si>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</si>
  <si>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</si>
  <si>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</si>
  <si>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</si>
  <si>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</si>
  <si>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</si>
  <si>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</si>
  <si>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</si>
  <si>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</si>
  <si>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</si>
  <si>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</si>
  <si>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</si>
  <si>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</si>
  <si>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</si>
  <si>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</si>
  <si>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</si>
  <si>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</si>
  <si>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</si>
  <si>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</si>
  <si>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</si>
  <si>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</si>
  <si>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</si>
  <si>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</si>
  <si>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</si>
  <si>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</si>
  <si>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</si>
  <si>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</si>
  <si>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</si>
  <si>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</si>
  <si>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</si>
  <si>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</si>
  <si>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</si>
  <si>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</si>
  <si>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</si>
  <si>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</si>
  <si>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</si>
  <si>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</si>
  <si>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</si>
  <si>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</si>
  <si>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</si>
  <si>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</si>
  <si>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</si>
  <si>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</si>
  <si>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</si>
  <si>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</si>
  <si>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</si>
  <si>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</si>
  <si>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</si>
  <si>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</si>
  <si>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</si>
  <si>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</si>
  <si>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</si>
  <si>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</si>
  <si>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</si>
  <si>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</si>
  <si>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</si>
  <si>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</si>
  <si>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</si>
  <si>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</si>
  <si>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</si>
  <si>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</si>
  <si>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</si>
  <si>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</si>
  <si>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</si>
  <si>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</si>
  <si>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</si>
  <si>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</si>
  <si>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</si>
  <si>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</si>
  <si>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</si>
  <si>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</si>
  <si>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</si>
  <si>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</si>
  <si>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</si>
  <si>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</si>
  <si>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</si>
  <si>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</si>
  <si>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</si>
  <si>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</si>
  <si>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</si>
  <si>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</si>
  <si>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</si>
  <si>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</si>
  <si>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</si>
  <si>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</si>
  <si>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</si>
  <si>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</si>
  <si>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</si>
  <si>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</si>
  <si>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</si>
  <si>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</si>
  <si>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</si>
  <si>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</si>
  <si>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</si>
  <si>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</si>
  <si>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</si>
  <si>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</si>
  <si>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</si>
  <si>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</si>
  <si>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</si>
  <si>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</si>
  <si>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</si>
  <si>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</si>
  <si>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</si>
  <si>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</si>
  <si>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</si>
  <si>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</si>
  <si>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</si>
  <si>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</si>
  <si>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</si>
  <si>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</si>
  <si>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</si>
  <si>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</si>
  <si>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</si>
  <si>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</si>
  <si>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</si>
  <si>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</si>
  <si>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</si>
  <si>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</si>
  <si>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</si>
  <si>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</si>
  <si>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</si>
  <si>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</si>
  <si>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</si>
  <si>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</si>
  <si>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</si>
  <si>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</si>
  <si>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</si>
  <si>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</si>
  <si>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</si>
  <si>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</si>
  <si>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</si>
  <si>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</si>
  <si>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</si>
  <si>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</si>
  <si>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</si>
  <si>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</si>
  <si>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</si>
  <si>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</si>
  <si>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</si>
  <si>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</si>
  <si>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</si>
  <si>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</si>
  <si>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</si>
  <si>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</si>
  <si>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</si>
  <si>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</si>
  <si>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</si>
  <si>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</si>
  <si>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</si>
  <si>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</si>
  <si>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</si>
  <si>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</si>
  <si>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</si>
  <si>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</si>
  <si>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</si>
  <si>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</si>
  <si>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</si>
  <si>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</si>
  <si>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</si>
  <si>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</si>
  <si>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</si>
  <si>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</si>
  <si>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</si>
  <si>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</si>
  <si>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</si>
  <si>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</si>
  <si>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</si>
  <si>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</si>
  <si>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</si>
  <si>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</si>
  <si>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</si>
  <si>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</si>
  <si>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</si>
  <si>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</si>
  <si>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</si>
  <si>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</si>
  <si>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</si>
  <si>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</si>
  <si>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</si>
  <si>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</si>
  <si>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</si>
  <si>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</si>
  <si>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</si>
  <si>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</si>
  <si>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</si>
  <si>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</si>
  <si>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</si>
  <si>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</si>
  <si>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</si>
  <si>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</si>
  <si>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</si>
  <si>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</si>
  <si>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</si>
  <si>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</si>
  <si>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</si>
  <si>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</si>
  <si>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</si>
  <si>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</si>
  <si>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</si>
  <si>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</si>
  <si>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</si>
  <si>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</si>
  <si>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</si>
  <si>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</si>
  <si>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</si>
  <si>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</si>
  <si>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</si>
  <si>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</si>
  <si>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</si>
  <si>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</si>
  <si>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</si>
  <si>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</si>
  <si>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</si>
  <si>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</si>
  <si>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</si>
  <si>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</si>
  <si>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</si>
  <si>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</si>
  <si>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</si>
  <si>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</si>
  <si>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</si>
  <si>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</si>
  <si>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</si>
  <si>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</si>
  <si>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</si>
  <si>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</si>
  <si>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</si>
  <si>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</si>
  <si>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</si>
  <si>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</si>
  <si>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</si>
  <si>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</si>
  <si>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</si>
  <si>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</si>
  <si>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</si>
  <si>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</si>
  <si>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</si>
  <si>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</si>
  <si>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</si>
  <si>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</si>
  <si>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</si>
  <si>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</si>
  <si>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</si>
  <si>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</si>
  <si>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</si>
  <si>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</si>
  <si>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</si>
  <si>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</si>
  <si>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</si>
  <si>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</si>
  <si>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</si>
  <si>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</si>
  <si>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</si>
  <si>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</si>
  <si>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</si>
  <si>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</si>
  <si>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</si>
  <si>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</si>
  <si>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</si>
  <si>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</si>
  <si>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</si>
  <si>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</si>
  <si>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</si>
  <si>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</si>
  <si>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</si>
  <si>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</si>
  <si>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</si>
  <si>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</si>
  <si>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</si>
  <si>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</si>
  <si>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</si>
  <si>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</si>
  <si>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</si>
  <si>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</si>
  <si>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</si>
  <si>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</si>
  <si>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</si>
  <si>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</si>
  <si>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</si>
  <si>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</si>
  <si>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</si>
  <si>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</si>
  <si>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</si>
  <si>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</si>
  <si>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</si>
  <si>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</si>
  <si>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</si>
  <si>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</si>
  <si>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</si>
  <si>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</si>
  <si>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</si>
  <si>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</si>
  <si>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</si>
  <si>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</si>
  <si>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</si>
  <si>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</si>
  <si>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</si>
  <si>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</si>
  <si>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</si>
  <si>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</si>
  <si>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</si>
  <si>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</si>
  <si>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</si>
  <si>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</si>
  <si>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</si>
  <si>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</si>
  <si>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</si>
  <si>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</si>
  <si>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</si>
  <si>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</si>
  <si>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</si>
  <si>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</si>
  <si>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</si>
  <si>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</si>
  <si>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</si>
  <si>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</si>
  <si>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</si>
  <si>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</si>
  <si>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</si>
  <si>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</si>
  <si>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</si>
  <si>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</si>
  <si>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</si>
  <si>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</si>
  <si>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</si>
  <si>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</si>
  <si>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</si>
  <si>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</si>
  <si>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</si>
  <si>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</si>
  <si>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</si>
  <si>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</si>
  <si>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</si>
  <si>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</si>
  <si>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</si>
  <si>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</si>
  <si>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</si>
  <si>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</si>
  <si>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</si>
  <si>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</si>
  <si>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</si>
  <si>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</si>
  <si>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</si>
  <si>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</si>
  <si>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</si>
  <si>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</si>
  <si>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</si>
  <si>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</si>
  <si>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</si>
  <si>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</si>
  <si>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</si>
  <si>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</si>
  <si>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</si>
  <si>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</si>
  <si>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</si>
  <si>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</si>
  <si>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</si>
  <si>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</si>
  <si>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</si>
  <si>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</si>
  <si>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</si>
  <si>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</si>
  <si>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</si>
  <si>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</si>
  <si>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</si>
  <si>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</si>
  <si>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</si>
  <si>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</si>
  <si>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</si>
  <si>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</si>
  <si>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</si>
  <si>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</si>
  <si>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</si>
  <si>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</si>
  <si>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</si>
  <si>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</si>
  <si>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</si>
  <si>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</si>
  <si>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</si>
  <si>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</si>
  <si>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</si>
  <si>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</si>
  <si>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</si>
  <si>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</si>
  <si>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</si>
  <si>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</si>
  <si>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</si>
  <si>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</si>
  <si>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</si>
  <si>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</si>
  <si>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</si>
  <si>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</si>
  <si>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</si>
  <si>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</si>
  <si>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</si>
  <si>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</si>
  <si>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</si>
  <si>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</si>
  <si>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</si>
  <si>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</si>
  <si>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</si>
  <si>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</si>
  <si>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</si>
  <si>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</si>
  <si>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</si>
  <si>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</si>
  <si>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</si>
  <si>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</si>
  <si>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</si>
  <si>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</si>
  <si>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</si>
  <si>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</si>
  <si>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</si>
  <si>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</si>
  <si>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</si>
  <si>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</si>
  <si>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</si>
  <si>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</si>
  <si>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</si>
  <si>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</si>
  <si>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</si>
  <si>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</si>
  <si>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</si>
  <si>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</si>
  <si>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</si>
  <si>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 "М + С - 97" АД</t>
  </si>
  <si>
    <t>"Лизингова компания" АД</t>
  </si>
  <si>
    <t>Ръководител: Бойко Хаджиатанасов</t>
  </si>
  <si>
    <t>Ръководител:Бойко Хаджиатанасов</t>
  </si>
  <si>
    <t>Бойко Хаджиатанасов</t>
  </si>
  <si>
    <t xml:space="preserve"> Ръководител Бойко Хаджиатанасов</t>
  </si>
  <si>
    <t>Станимира Тодорова</t>
  </si>
  <si>
    <t>Съставител: Станимира Тодорова</t>
  </si>
  <si>
    <t>Съставител:Станимира Тодорова</t>
  </si>
  <si>
    <t>Съставител : Станимира Тодорова</t>
  </si>
  <si>
    <t>към 31-03-2008</t>
  </si>
  <si>
    <t xml:space="preserve">Дата  на съставяне: 22-04-2008                        </t>
  </si>
  <si>
    <t>Дата на съставяне: 22-04-2008</t>
  </si>
  <si>
    <t>Дата на съставяне:22-04-2008</t>
  </si>
</sst>
</file>

<file path=xl/styles.xml><?xml version="1.0" encoding="utf-8"?>
<styleSheet xmlns="http://schemas.openxmlformats.org/spreadsheetml/2006/main">
  <numFmts count="3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0.0"/>
    <numFmt numFmtId="186" formatCode="0.0%"/>
    <numFmt numFmtId="187" formatCode="&quot;Да&quot;;&quot;Да&quot;;&quot;Не&quot;"/>
    <numFmt numFmtId="188" formatCode="&quot;Истина&quot;;&quot; Истина &quot;;&quot; Неистина &quot;"/>
    <numFmt numFmtId="189" formatCode="&quot;Включено&quot;;&quot; Включено &quot;;&quot; Изключено &quot;"/>
    <numFmt numFmtId="190" formatCode="[$€-2]\ #,##0.00_);[Red]\([$€-2]\ #,##0.00\)"/>
  </numFmts>
  <fonts count="2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9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86" fontId="5" fillId="3" borderId="1" xfId="31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Alignment="1">
      <alignment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75" zoomScaleNormal="75" workbookViewId="0" topLeftCell="A1">
      <selection activeCell="E3" sqref="E3"/>
    </sheetView>
  </sheetViews>
  <sheetFormatPr defaultColWidth="9.00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2" t="s">
        <v>1</v>
      </c>
      <c r="B3" s="583"/>
      <c r="C3" s="583"/>
      <c r="D3" s="583"/>
      <c r="E3" s="460" t="s">
        <v>859</v>
      </c>
      <c r="F3" s="216" t="s">
        <v>2</v>
      </c>
      <c r="G3" s="171"/>
      <c r="H3" s="459">
        <v>121126583</v>
      </c>
    </row>
    <row r="4" spans="1:8" ht="12.75">
      <c r="A4" s="582" t="s">
        <v>3</v>
      </c>
      <c r="B4" s="588"/>
      <c r="C4" s="588"/>
      <c r="D4" s="588"/>
      <c r="E4" s="502"/>
      <c r="F4" s="584" t="s">
        <v>4</v>
      </c>
      <c r="G4" s="585"/>
      <c r="H4" s="574">
        <v>1260</v>
      </c>
    </row>
    <row r="5" spans="1:8" ht="15">
      <c r="A5" s="582" t="s">
        <v>5</v>
      </c>
      <c r="B5" s="583"/>
      <c r="C5" s="583"/>
      <c r="D5" s="583"/>
      <c r="E5" s="503" t="s">
        <v>868</v>
      </c>
      <c r="F5" s="169"/>
      <c r="G5" s="170"/>
      <c r="H5" s="218" t="s">
        <v>6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7</v>
      </c>
      <c r="B7" s="220" t="s">
        <v>8</v>
      </c>
      <c r="C7" s="221" t="s">
        <v>9</v>
      </c>
      <c r="D7" s="221" t="s">
        <v>10</v>
      </c>
      <c r="E7" s="222" t="s">
        <v>11</v>
      </c>
      <c r="F7" s="220" t="s">
        <v>8</v>
      </c>
      <c r="G7" s="221" t="s">
        <v>12</v>
      </c>
      <c r="H7" s="223" t="s">
        <v>13</v>
      </c>
    </row>
    <row r="8" spans="1:8" ht="14.25">
      <c r="A8" s="224" t="s">
        <v>14</v>
      </c>
      <c r="B8" s="225" t="s">
        <v>15</v>
      </c>
      <c r="C8" s="225">
        <v>1</v>
      </c>
      <c r="D8" s="225">
        <v>2</v>
      </c>
      <c r="E8" s="226" t="s">
        <v>14</v>
      </c>
      <c r="F8" s="225" t="s">
        <v>15</v>
      </c>
      <c r="G8" s="225">
        <v>1</v>
      </c>
      <c r="H8" s="227">
        <v>2</v>
      </c>
    </row>
    <row r="9" spans="1:8" ht="15">
      <c r="A9" s="444" t="s">
        <v>16</v>
      </c>
      <c r="B9" s="228"/>
      <c r="C9" s="229"/>
      <c r="D9" s="230"/>
      <c r="E9" s="442" t="s">
        <v>17</v>
      </c>
      <c r="F9" s="231"/>
      <c r="G9" s="232"/>
      <c r="H9" s="233"/>
    </row>
    <row r="10" spans="1:8" ht="15">
      <c r="A10" s="234" t="s">
        <v>18</v>
      </c>
      <c r="B10" s="235"/>
      <c r="C10" s="229"/>
      <c r="D10" s="230"/>
      <c r="E10" s="236" t="s">
        <v>19</v>
      </c>
      <c r="F10" s="237"/>
      <c r="G10" s="238"/>
      <c r="H10" s="239"/>
    </row>
    <row r="11" spans="1:8" ht="15">
      <c r="A11" s="234" t="s">
        <v>20</v>
      </c>
      <c r="B11" s="240" t="s">
        <v>21</v>
      </c>
      <c r="C11" s="150"/>
      <c r="D11" s="150"/>
      <c r="E11" s="236" t="s">
        <v>22</v>
      </c>
      <c r="F11" s="241" t="s">
        <v>23</v>
      </c>
      <c r="G11" s="151">
        <v>500</v>
      </c>
      <c r="H11" s="151">
        <v>500</v>
      </c>
    </row>
    <row r="12" spans="1:8" ht="15">
      <c r="A12" s="234" t="s">
        <v>24</v>
      </c>
      <c r="B12" s="240" t="s">
        <v>25</v>
      </c>
      <c r="C12" s="150"/>
      <c r="D12" s="150"/>
      <c r="E12" s="236" t="s">
        <v>26</v>
      </c>
      <c r="F12" s="241" t="s">
        <v>27</v>
      </c>
      <c r="G12" s="152"/>
      <c r="H12" s="152"/>
    </row>
    <row r="13" spans="1:8" ht="15">
      <c r="A13" s="234" t="s">
        <v>28</v>
      </c>
      <c r="B13" s="240" t="s">
        <v>29</v>
      </c>
      <c r="C13" s="150">
        <v>6</v>
      </c>
      <c r="D13" s="150">
        <v>18</v>
      </c>
      <c r="E13" s="236" t="s">
        <v>30</v>
      </c>
      <c r="F13" s="241" t="s">
        <v>31</v>
      </c>
      <c r="G13" s="152"/>
      <c r="H13" s="152"/>
    </row>
    <row r="14" spans="1:8" ht="15">
      <c r="A14" s="234" t="s">
        <v>32</v>
      </c>
      <c r="B14" s="240" t="s">
        <v>33</v>
      </c>
      <c r="C14" s="150"/>
      <c r="D14" s="150"/>
      <c r="E14" s="242" t="s">
        <v>34</v>
      </c>
      <c r="F14" s="241" t="s">
        <v>35</v>
      </c>
      <c r="G14" s="315"/>
      <c r="H14" s="315"/>
    </row>
    <row r="15" spans="1:8" ht="15">
      <c r="A15" s="234" t="s">
        <v>36</v>
      </c>
      <c r="B15" s="240" t="s">
        <v>37</v>
      </c>
      <c r="C15" s="150">
        <v>1060</v>
      </c>
      <c r="D15" s="150">
        <v>1092</v>
      </c>
      <c r="E15" s="242" t="s">
        <v>38</v>
      </c>
      <c r="F15" s="241" t="s">
        <v>39</v>
      </c>
      <c r="G15" s="315"/>
      <c r="H15" s="315"/>
    </row>
    <row r="16" spans="1:8" ht="15">
      <c r="A16" s="234" t="s">
        <v>40</v>
      </c>
      <c r="B16" s="243" t="s">
        <v>41</v>
      </c>
      <c r="C16" s="150"/>
      <c r="D16" s="150"/>
      <c r="E16" s="242" t="s">
        <v>42</v>
      </c>
      <c r="F16" s="241" t="s">
        <v>43</v>
      </c>
      <c r="G16" s="315"/>
      <c r="H16" s="315"/>
    </row>
    <row r="17" spans="1:18" ht="25.5">
      <c r="A17" s="234" t="s">
        <v>44</v>
      </c>
      <c r="B17" s="240" t="s">
        <v>45</v>
      </c>
      <c r="C17" s="150"/>
      <c r="D17" s="150"/>
      <c r="E17" s="242" t="s">
        <v>46</v>
      </c>
      <c r="F17" s="244" t="s">
        <v>47</v>
      </c>
      <c r="G17" s="153">
        <f>G11+G14+G15+G16</f>
        <v>500</v>
      </c>
      <c r="H17" s="153">
        <f>H11+H14+H15+H16</f>
        <v>500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48</v>
      </c>
      <c r="B18" s="240" t="s">
        <v>49</v>
      </c>
      <c r="C18" s="150"/>
      <c r="D18" s="150"/>
      <c r="E18" s="236" t="s">
        <v>50</v>
      </c>
      <c r="F18" s="245"/>
      <c r="G18" s="246"/>
      <c r="H18" s="247"/>
    </row>
    <row r="19" spans="1:15" ht="15">
      <c r="A19" s="234" t="s">
        <v>51</v>
      </c>
      <c r="B19" s="248" t="s">
        <v>52</v>
      </c>
      <c r="C19" s="154">
        <f>SUM(C11:C18)</f>
        <v>1066</v>
      </c>
      <c r="D19" s="154">
        <f>SUM(D11:D18)</f>
        <v>1110</v>
      </c>
      <c r="E19" s="236" t="s">
        <v>53</v>
      </c>
      <c r="F19" s="241" t="s">
        <v>54</v>
      </c>
      <c r="G19" s="151"/>
      <c r="H19" s="151"/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55</v>
      </c>
      <c r="B20" s="248" t="s">
        <v>56</v>
      </c>
      <c r="C20" s="150"/>
      <c r="D20" s="150"/>
      <c r="E20" s="236" t="s">
        <v>57</v>
      </c>
      <c r="F20" s="241" t="s">
        <v>58</v>
      </c>
      <c r="G20" s="157"/>
      <c r="H20" s="157"/>
    </row>
    <row r="21" spans="1:18" ht="15">
      <c r="A21" s="234" t="s">
        <v>59</v>
      </c>
      <c r="B21" s="249" t="s">
        <v>60</v>
      </c>
      <c r="C21" s="150"/>
      <c r="D21" s="150"/>
      <c r="E21" s="250" t="s">
        <v>61</v>
      </c>
      <c r="F21" s="241" t="s">
        <v>62</v>
      </c>
      <c r="G21" s="155">
        <f>SUM(G22:G24)</f>
        <v>19</v>
      </c>
      <c r="H21" s="155">
        <f>SUM(H22:H24)</f>
        <v>19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63</v>
      </c>
      <c r="B22" s="240"/>
      <c r="C22" s="251"/>
      <c r="D22" s="154"/>
      <c r="E22" s="242" t="s">
        <v>64</v>
      </c>
      <c r="F22" s="241" t="s">
        <v>65</v>
      </c>
      <c r="G22" s="151">
        <v>19</v>
      </c>
      <c r="H22" s="151">
        <v>19</v>
      </c>
    </row>
    <row r="23" spans="1:13" ht="15">
      <c r="A23" s="234" t="s">
        <v>66</v>
      </c>
      <c r="B23" s="240" t="s">
        <v>67</v>
      </c>
      <c r="C23" s="150"/>
      <c r="D23" s="150"/>
      <c r="E23" s="252" t="s">
        <v>68</v>
      </c>
      <c r="F23" s="241" t="s">
        <v>69</v>
      </c>
      <c r="G23" s="151"/>
      <c r="H23" s="151"/>
      <c r="M23" s="156"/>
    </row>
    <row r="24" spans="1:8" ht="15">
      <c r="A24" s="234" t="s">
        <v>70</v>
      </c>
      <c r="B24" s="240" t="s">
        <v>71</v>
      </c>
      <c r="C24" s="150">
        <v>0</v>
      </c>
      <c r="D24" s="150">
        <v>0</v>
      </c>
      <c r="E24" s="236" t="s">
        <v>72</v>
      </c>
      <c r="F24" s="241" t="s">
        <v>73</v>
      </c>
      <c r="G24" s="151"/>
      <c r="H24" s="151"/>
    </row>
    <row r="25" spans="1:18" ht="15">
      <c r="A25" s="234" t="s">
        <v>74</v>
      </c>
      <c r="B25" s="240" t="s">
        <v>75</v>
      </c>
      <c r="C25" s="150"/>
      <c r="D25" s="150"/>
      <c r="E25" s="252" t="s">
        <v>76</v>
      </c>
      <c r="F25" s="244" t="s">
        <v>77</v>
      </c>
      <c r="G25" s="153">
        <f>G19+G20+G21</f>
        <v>19</v>
      </c>
      <c r="H25" s="153">
        <f>H19+H20+H21</f>
        <v>19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78</v>
      </c>
      <c r="B26" s="240" t="s">
        <v>79</v>
      </c>
      <c r="C26" s="150"/>
      <c r="D26" s="150"/>
      <c r="E26" s="236" t="s">
        <v>80</v>
      </c>
      <c r="F26" s="245"/>
      <c r="G26" s="246"/>
      <c r="H26" s="247"/>
    </row>
    <row r="27" spans="1:18" ht="15">
      <c r="A27" s="234" t="s">
        <v>81</v>
      </c>
      <c r="B27" s="249" t="s">
        <v>82</v>
      </c>
      <c r="C27" s="154">
        <f>SUM(C23:C26)</f>
        <v>0</v>
      </c>
      <c r="D27" s="154">
        <f>SUM(D23:D26)</f>
        <v>0</v>
      </c>
      <c r="E27" s="252" t="s">
        <v>83</v>
      </c>
      <c r="F27" s="241" t="s">
        <v>84</v>
      </c>
      <c r="G27" s="153">
        <f>SUM(G28:G30)</f>
        <v>314</v>
      </c>
      <c r="H27" s="153">
        <f>SUM(H28:H30)</f>
        <v>78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85</v>
      </c>
      <c r="F28" s="241" t="s">
        <v>86</v>
      </c>
      <c r="G28" s="151">
        <v>314</v>
      </c>
      <c r="H28" s="151">
        <v>78</v>
      </c>
    </row>
    <row r="29" spans="1:13" ht="15">
      <c r="A29" s="234" t="s">
        <v>87</v>
      </c>
      <c r="B29" s="240"/>
      <c r="C29" s="251"/>
      <c r="D29" s="154"/>
      <c r="E29" s="250" t="s">
        <v>88</v>
      </c>
      <c r="F29" s="241" t="s">
        <v>89</v>
      </c>
      <c r="G29" s="315"/>
      <c r="H29" s="315"/>
      <c r="M29" s="156"/>
    </row>
    <row r="30" spans="1:8" ht="15">
      <c r="A30" s="234" t="s">
        <v>90</v>
      </c>
      <c r="B30" s="240" t="s">
        <v>91</v>
      </c>
      <c r="C30" s="150"/>
      <c r="D30" s="150"/>
      <c r="E30" s="236" t="s">
        <v>92</v>
      </c>
      <c r="F30" s="241" t="s">
        <v>93</v>
      </c>
      <c r="G30" s="157"/>
      <c r="H30" s="157">
        <v>0</v>
      </c>
    </row>
    <row r="31" spans="1:13" ht="15">
      <c r="A31" s="234" t="s">
        <v>94</v>
      </c>
      <c r="B31" s="240" t="s">
        <v>95</v>
      </c>
      <c r="C31" s="316"/>
      <c r="D31" s="316"/>
      <c r="E31" s="252" t="s">
        <v>96</v>
      </c>
      <c r="F31" s="241" t="s">
        <v>97</v>
      </c>
      <c r="G31" s="151">
        <v>58</v>
      </c>
      <c r="H31" s="151">
        <v>236</v>
      </c>
      <c r="M31" s="156"/>
    </row>
    <row r="32" spans="1:15" ht="15">
      <c r="A32" s="234" t="s">
        <v>98</v>
      </c>
      <c r="B32" s="249" t="s">
        <v>99</v>
      </c>
      <c r="C32" s="154">
        <f>C30+C31</f>
        <v>0</v>
      </c>
      <c r="D32" s="154">
        <f>D30+D31</f>
        <v>0</v>
      </c>
      <c r="E32" s="242" t="s">
        <v>100</v>
      </c>
      <c r="F32" s="241" t="s">
        <v>101</v>
      </c>
      <c r="G32" s="315">
        <v>0</v>
      </c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102</v>
      </c>
      <c r="B33" s="243"/>
      <c r="C33" s="251"/>
      <c r="D33" s="154"/>
      <c r="E33" s="252" t="s">
        <v>103</v>
      </c>
      <c r="F33" s="244" t="s">
        <v>104</v>
      </c>
      <c r="G33" s="153">
        <f>G27+G31+G32</f>
        <v>372</v>
      </c>
      <c r="H33" s="153">
        <f>H27+H31+H32</f>
        <v>314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847</v>
      </c>
      <c r="B34" s="243" t="s">
        <v>105</v>
      </c>
      <c r="C34" s="154">
        <f>SUM(C35:C38)</f>
        <v>11</v>
      </c>
      <c r="D34" s="154">
        <f>SUM(D35:D38)</f>
        <v>11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106</v>
      </c>
      <c r="B35" s="240" t="s">
        <v>107</v>
      </c>
      <c r="C35" s="150"/>
      <c r="D35" s="150"/>
      <c r="E35" s="256"/>
      <c r="F35" s="257"/>
      <c r="G35" s="258"/>
      <c r="H35" s="259"/>
    </row>
    <row r="36" spans="1:18" ht="15">
      <c r="A36" s="234" t="s">
        <v>108</v>
      </c>
      <c r="B36" s="240" t="s">
        <v>109</v>
      </c>
      <c r="C36" s="150"/>
      <c r="D36" s="150"/>
      <c r="E36" s="236" t="s">
        <v>110</v>
      </c>
      <c r="F36" s="260" t="s">
        <v>111</v>
      </c>
      <c r="G36" s="153">
        <f>G25+G17+G33</f>
        <v>891</v>
      </c>
      <c r="H36" s="153">
        <f>H25+H17+H33</f>
        <v>833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112</v>
      </c>
      <c r="B37" s="240" t="s">
        <v>113</v>
      </c>
      <c r="C37" s="150">
        <v>11</v>
      </c>
      <c r="D37" s="150">
        <v>11</v>
      </c>
      <c r="E37" s="236"/>
      <c r="F37" s="261"/>
      <c r="G37" s="254"/>
      <c r="H37" s="255"/>
      <c r="M37" s="156"/>
    </row>
    <row r="38" spans="1:8" ht="15">
      <c r="A38" s="234" t="s">
        <v>114</v>
      </c>
      <c r="B38" s="240" t="s">
        <v>115</v>
      </c>
      <c r="C38" s="150"/>
      <c r="D38" s="150"/>
      <c r="E38" s="262"/>
      <c r="F38" s="257"/>
      <c r="G38" s="258"/>
      <c r="H38" s="259"/>
    </row>
    <row r="39" spans="1:15" ht="15">
      <c r="A39" s="234" t="s">
        <v>116</v>
      </c>
      <c r="B39" s="263" t="s">
        <v>117</v>
      </c>
      <c r="C39" s="158">
        <f>C40+C41+C43</f>
        <v>0</v>
      </c>
      <c r="D39" s="158">
        <f>D40+D41+D43</f>
        <v>0</v>
      </c>
      <c r="E39" s="443" t="s">
        <v>118</v>
      </c>
      <c r="F39" s="260" t="s">
        <v>119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120</v>
      </c>
      <c r="B40" s="263" t="s">
        <v>121</v>
      </c>
      <c r="C40" s="150"/>
      <c r="D40" s="150"/>
      <c r="E40" s="242"/>
      <c r="F40" s="261"/>
      <c r="G40" s="254"/>
      <c r="H40" s="255"/>
    </row>
    <row r="41" spans="1:8" ht="15">
      <c r="A41" s="234" t="s">
        <v>122</v>
      </c>
      <c r="B41" s="263" t="s">
        <v>123</v>
      </c>
      <c r="C41" s="150"/>
      <c r="D41" s="150"/>
      <c r="E41" s="443" t="s">
        <v>124</v>
      </c>
      <c r="F41" s="264"/>
      <c r="G41" s="265"/>
      <c r="H41" s="266"/>
    </row>
    <row r="42" spans="1:8" ht="15">
      <c r="A42" s="234" t="s">
        <v>125</v>
      </c>
      <c r="B42" s="263" t="s">
        <v>126</v>
      </c>
      <c r="C42" s="159"/>
      <c r="D42" s="159"/>
      <c r="E42" s="236" t="s">
        <v>127</v>
      </c>
      <c r="F42" s="257"/>
      <c r="G42" s="258"/>
      <c r="H42" s="259"/>
    </row>
    <row r="43" spans="1:13" ht="15">
      <c r="A43" s="234" t="s">
        <v>128</v>
      </c>
      <c r="B43" s="263" t="s">
        <v>129</v>
      </c>
      <c r="C43" s="150"/>
      <c r="D43" s="150"/>
      <c r="E43" s="242" t="s">
        <v>130</v>
      </c>
      <c r="F43" s="241" t="s">
        <v>131</v>
      </c>
      <c r="G43" s="151"/>
      <c r="H43" s="151"/>
      <c r="M43" s="156"/>
    </row>
    <row r="44" spans="1:8" ht="15">
      <c r="A44" s="234" t="s">
        <v>132</v>
      </c>
      <c r="B44" s="263" t="s">
        <v>133</v>
      </c>
      <c r="C44" s="150"/>
      <c r="D44" s="150"/>
      <c r="E44" s="267" t="s">
        <v>134</v>
      </c>
      <c r="F44" s="241" t="s">
        <v>135</v>
      </c>
      <c r="G44" s="151">
        <v>4413</v>
      </c>
      <c r="H44" s="151">
        <v>4007</v>
      </c>
    </row>
    <row r="45" spans="1:15" ht="15">
      <c r="A45" s="234" t="s">
        <v>136</v>
      </c>
      <c r="B45" s="248" t="s">
        <v>137</v>
      </c>
      <c r="C45" s="154">
        <f>C34+C39+C44</f>
        <v>11</v>
      </c>
      <c r="D45" s="154">
        <f>D34+D39+D44</f>
        <v>11</v>
      </c>
      <c r="E45" s="250" t="s">
        <v>138</v>
      </c>
      <c r="F45" s="241" t="s">
        <v>139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140</v>
      </c>
      <c r="B46" s="240"/>
      <c r="C46" s="251"/>
      <c r="D46" s="154"/>
      <c r="E46" s="236" t="s">
        <v>141</v>
      </c>
      <c r="F46" s="241" t="s">
        <v>142</v>
      </c>
      <c r="G46" s="151"/>
      <c r="H46" s="151"/>
    </row>
    <row r="47" spans="1:13" ht="15">
      <c r="A47" s="234" t="s">
        <v>143</v>
      </c>
      <c r="B47" s="240" t="s">
        <v>144</v>
      </c>
      <c r="C47" s="150"/>
      <c r="D47" s="150"/>
      <c r="E47" s="250" t="s">
        <v>145</v>
      </c>
      <c r="F47" s="241" t="s">
        <v>146</v>
      </c>
      <c r="G47" s="151">
        <v>0</v>
      </c>
      <c r="H47" s="151">
        <v>0</v>
      </c>
      <c r="M47" s="156"/>
    </row>
    <row r="48" spans="1:8" ht="15">
      <c r="A48" s="234" t="s">
        <v>147</v>
      </c>
      <c r="B48" s="243" t="s">
        <v>148</v>
      </c>
      <c r="C48" s="150"/>
      <c r="D48" s="150"/>
      <c r="E48" s="236" t="s">
        <v>149</v>
      </c>
      <c r="F48" s="241" t="s">
        <v>150</v>
      </c>
      <c r="G48" s="151"/>
      <c r="H48" s="151"/>
    </row>
    <row r="49" spans="1:18" ht="15">
      <c r="A49" s="234" t="s">
        <v>151</v>
      </c>
      <c r="B49" s="240" t="s">
        <v>152</v>
      </c>
      <c r="C49" s="150">
        <v>5773</v>
      </c>
      <c r="D49" s="150">
        <v>5456</v>
      </c>
      <c r="E49" s="250" t="s">
        <v>51</v>
      </c>
      <c r="F49" s="244" t="s">
        <v>153</v>
      </c>
      <c r="G49" s="153">
        <f>SUM(G43:G48)</f>
        <v>4413</v>
      </c>
      <c r="H49" s="153">
        <f>SUM(H43:H48)</f>
        <v>4007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78</v>
      </c>
      <c r="B50" s="240" t="s">
        <v>154</v>
      </c>
      <c r="C50" s="150"/>
      <c r="D50" s="150"/>
      <c r="E50" s="236"/>
      <c r="F50" s="241"/>
      <c r="G50" s="251"/>
      <c r="H50" s="153"/>
    </row>
    <row r="51" spans="1:15" ht="15">
      <c r="A51" s="234" t="s">
        <v>155</v>
      </c>
      <c r="B51" s="248" t="s">
        <v>156</v>
      </c>
      <c r="C51" s="154">
        <f>SUM(C47:C50)</f>
        <v>5773</v>
      </c>
      <c r="D51" s="154">
        <f>SUM(D47:D50)</f>
        <v>5456</v>
      </c>
      <c r="E51" s="250" t="s">
        <v>157</v>
      </c>
      <c r="F51" s="244" t="s">
        <v>158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159</v>
      </c>
      <c r="B52" s="248"/>
      <c r="C52" s="251"/>
      <c r="D52" s="154"/>
      <c r="E52" s="236" t="s">
        <v>160</v>
      </c>
      <c r="F52" s="244" t="s">
        <v>161</v>
      </c>
      <c r="G52" s="151"/>
      <c r="H52" s="151"/>
    </row>
    <row r="53" spans="1:8" ht="15">
      <c r="A53" s="234" t="s">
        <v>162</v>
      </c>
      <c r="B53" s="248" t="s">
        <v>163</v>
      </c>
      <c r="C53" s="150"/>
      <c r="D53" s="150"/>
      <c r="E53" s="236" t="s">
        <v>164</v>
      </c>
      <c r="F53" s="244" t="s">
        <v>165</v>
      </c>
      <c r="G53" s="151">
        <v>5</v>
      </c>
      <c r="H53" s="151">
        <v>5</v>
      </c>
    </row>
    <row r="54" spans="1:8" ht="15">
      <c r="A54" s="234" t="s">
        <v>166</v>
      </c>
      <c r="B54" s="248" t="s">
        <v>167</v>
      </c>
      <c r="C54" s="150"/>
      <c r="D54" s="150"/>
      <c r="E54" s="236" t="s">
        <v>168</v>
      </c>
      <c r="F54" s="244" t="s">
        <v>169</v>
      </c>
      <c r="G54" s="151"/>
      <c r="H54" s="151"/>
    </row>
    <row r="55" spans="1:18" ht="25.5">
      <c r="A55" s="268" t="s">
        <v>170</v>
      </c>
      <c r="B55" s="269" t="s">
        <v>171</v>
      </c>
      <c r="C55" s="154">
        <f>C19+C20+C21+C27+C32+C45+C51+C53+C54</f>
        <v>6850</v>
      </c>
      <c r="D55" s="154">
        <f>D19+D20+D21+D27+D32+D45+D51+D53+D54</f>
        <v>6577</v>
      </c>
      <c r="E55" s="236" t="s">
        <v>172</v>
      </c>
      <c r="F55" s="260" t="s">
        <v>173</v>
      </c>
      <c r="G55" s="153">
        <f>G49+G51+G52+G53+G54</f>
        <v>4418</v>
      </c>
      <c r="H55" s="153">
        <f>H49+H51+H52+H53+H54</f>
        <v>4012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174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175</v>
      </c>
      <c r="B57" s="240"/>
      <c r="C57" s="251"/>
      <c r="D57" s="154"/>
      <c r="E57" s="448" t="s">
        <v>176</v>
      </c>
      <c r="F57" s="270"/>
      <c r="G57" s="251"/>
      <c r="H57" s="153"/>
      <c r="M57" s="156"/>
    </row>
    <row r="58" spans="1:8" ht="15">
      <c r="A58" s="234" t="s">
        <v>177</v>
      </c>
      <c r="B58" s="240" t="s">
        <v>178</v>
      </c>
      <c r="C58" s="150"/>
      <c r="D58" s="150"/>
      <c r="E58" s="236" t="s">
        <v>127</v>
      </c>
      <c r="F58" s="271"/>
      <c r="G58" s="251"/>
      <c r="H58" s="153"/>
    </row>
    <row r="59" spans="1:13" ht="15">
      <c r="A59" s="234" t="s">
        <v>179</v>
      </c>
      <c r="B59" s="240" t="s">
        <v>180</v>
      </c>
      <c r="C59" s="150"/>
      <c r="D59" s="150"/>
      <c r="E59" s="250" t="s">
        <v>181</v>
      </c>
      <c r="F59" s="241" t="s">
        <v>182</v>
      </c>
      <c r="G59" s="151">
        <v>2348</v>
      </c>
      <c r="H59" s="151">
        <v>2492</v>
      </c>
      <c r="M59" s="156"/>
    </row>
    <row r="60" spans="1:8" ht="15">
      <c r="A60" s="234" t="s">
        <v>183</v>
      </c>
      <c r="B60" s="240" t="s">
        <v>184</v>
      </c>
      <c r="C60" s="150">
        <v>102</v>
      </c>
      <c r="D60" s="150">
        <v>64</v>
      </c>
      <c r="E60" s="236" t="s">
        <v>185</v>
      </c>
      <c r="F60" s="241" t="s">
        <v>186</v>
      </c>
      <c r="G60" s="151"/>
      <c r="H60" s="151"/>
    </row>
    <row r="61" spans="1:18" ht="15">
      <c r="A61" s="234" t="s">
        <v>187</v>
      </c>
      <c r="B61" s="243" t="s">
        <v>188</v>
      </c>
      <c r="C61" s="150"/>
      <c r="D61" s="150"/>
      <c r="E61" s="242" t="s">
        <v>189</v>
      </c>
      <c r="F61" s="271" t="s">
        <v>190</v>
      </c>
      <c r="G61" s="153">
        <f>SUM(G62:G68)</f>
        <v>440</v>
      </c>
      <c r="H61" s="153">
        <f>SUM(H62:H68)</f>
        <v>209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191</v>
      </c>
      <c r="B62" s="243" t="s">
        <v>192</v>
      </c>
      <c r="C62" s="150"/>
      <c r="D62" s="150"/>
      <c r="E62" s="242" t="s">
        <v>193</v>
      </c>
      <c r="F62" s="241" t="s">
        <v>194</v>
      </c>
      <c r="G62" s="151">
        <v>45</v>
      </c>
      <c r="H62" s="151">
        <v>45</v>
      </c>
    </row>
    <row r="63" spans="1:13" ht="15">
      <c r="A63" s="234" t="s">
        <v>195</v>
      </c>
      <c r="B63" s="240" t="s">
        <v>196</v>
      </c>
      <c r="C63" s="150"/>
      <c r="D63" s="150"/>
      <c r="E63" s="236" t="s">
        <v>197</v>
      </c>
      <c r="F63" s="241" t="s">
        <v>198</v>
      </c>
      <c r="G63" s="151"/>
      <c r="H63" s="151"/>
      <c r="M63" s="156"/>
    </row>
    <row r="64" spans="1:15" ht="15">
      <c r="A64" s="234" t="s">
        <v>51</v>
      </c>
      <c r="B64" s="248" t="s">
        <v>199</v>
      </c>
      <c r="C64" s="154">
        <f>SUM(C58:C63)</f>
        <v>102</v>
      </c>
      <c r="D64" s="154">
        <f>SUM(D58:D63)</f>
        <v>64</v>
      </c>
      <c r="E64" s="236" t="s">
        <v>200</v>
      </c>
      <c r="F64" s="241" t="s">
        <v>201</v>
      </c>
      <c r="G64" s="151">
        <v>362</v>
      </c>
      <c r="H64" s="151">
        <v>136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202</v>
      </c>
      <c r="F65" s="241" t="s">
        <v>203</v>
      </c>
      <c r="G65" s="151">
        <v>0</v>
      </c>
      <c r="H65" s="151">
        <v>0</v>
      </c>
    </row>
    <row r="66" spans="1:8" ht="15">
      <c r="A66" s="234" t="s">
        <v>204</v>
      </c>
      <c r="B66" s="240"/>
      <c r="C66" s="251"/>
      <c r="D66" s="154"/>
      <c r="E66" s="236" t="s">
        <v>205</v>
      </c>
      <c r="F66" s="241" t="s">
        <v>206</v>
      </c>
      <c r="G66" s="151">
        <v>2</v>
      </c>
      <c r="H66" s="151">
        <v>3</v>
      </c>
    </row>
    <row r="67" spans="1:8" ht="15">
      <c r="A67" s="234" t="s">
        <v>207</v>
      </c>
      <c r="B67" s="240" t="s">
        <v>208</v>
      </c>
      <c r="C67" s="150">
        <v>0</v>
      </c>
      <c r="D67" s="150">
        <v>0</v>
      </c>
      <c r="E67" s="236" t="s">
        <v>209</v>
      </c>
      <c r="F67" s="241" t="s">
        <v>210</v>
      </c>
      <c r="G67" s="151">
        <v>1</v>
      </c>
      <c r="H67" s="151">
        <v>1</v>
      </c>
    </row>
    <row r="68" spans="1:8" ht="15">
      <c r="A68" s="234" t="s">
        <v>211</v>
      </c>
      <c r="B68" s="240" t="s">
        <v>212</v>
      </c>
      <c r="C68" s="150">
        <v>446</v>
      </c>
      <c r="D68" s="150">
        <v>377</v>
      </c>
      <c r="E68" s="236" t="s">
        <v>213</v>
      </c>
      <c r="F68" s="241" t="s">
        <v>214</v>
      </c>
      <c r="G68" s="151">
        <v>30</v>
      </c>
      <c r="H68" s="151">
        <v>24</v>
      </c>
    </row>
    <row r="69" spans="1:8" ht="15">
      <c r="A69" s="234" t="s">
        <v>215</v>
      </c>
      <c r="B69" s="240" t="s">
        <v>216</v>
      </c>
      <c r="C69" s="150">
        <v>189</v>
      </c>
      <c r="D69" s="150">
        <v>222</v>
      </c>
      <c r="E69" s="250" t="s">
        <v>78</v>
      </c>
      <c r="F69" s="241" t="s">
        <v>217</v>
      </c>
      <c r="G69" s="151">
        <v>4383</v>
      </c>
      <c r="H69" s="151">
        <v>4401</v>
      </c>
    </row>
    <row r="70" spans="1:8" ht="15">
      <c r="A70" s="234" t="s">
        <v>218</v>
      </c>
      <c r="B70" s="240" t="s">
        <v>219</v>
      </c>
      <c r="C70" s="150">
        <v>0</v>
      </c>
      <c r="D70" s="150">
        <v>0</v>
      </c>
      <c r="E70" s="236" t="s">
        <v>220</v>
      </c>
      <c r="F70" s="241" t="s">
        <v>221</v>
      </c>
      <c r="G70" s="151"/>
      <c r="H70" s="151"/>
    </row>
    <row r="71" spans="1:18" ht="15">
      <c r="A71" s="234" t="s">
        <v>222</v>
      </c>
      <c r="B71" s="240" t="s">
        <v>223</v>
      </c>
      <c r="C71" s="150">
        <v>6</v>
      </c>
      <c r="D71" s="150">
        <v>14</v>
      </c>
      <c r="E71" s="252" t="s">
        <v>46</v>
      </c>
      <c r="F71" s="272" t="s">
        <v>224</v>
      </c>
      <c r="G71" s="160">
        <f>G59+G60+G61+G69+G70</f>
        <v>7171</v>
      </c>
      <c r="H71" s="160">
        <f>H59+H60+H61+H69+H70</f>
        <v>7102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225</v>
      </c>
      <c r="B72" s="240" t="s">
        <v>226</v>
      </c>
      <c r="C72" s="150">
        <v>1</v>
      </c>
      <c r="D72" s="150">
        <v>174</v>
      </c>
      <c r="E72" s="242"/>
      <c r="F72" s="273"/>
      <c r="G72" s="274"/>
      <c r="H72" s="275"/>
    </row>
    <row r="73" spans="1:8" ht="15">
      <c r="A73" s="234" t="s">
        <v>227</v>
      </c>
      <c r="B73" s="240" t="s">
        <v>228</v>
      </c>
      <c r="C73" s="150"/>
      <c r="D73" s="150"/>
      <c r="E73" s="162"/>
      <c r="F73" s="276"/>
      <c r="G73" s="277"/>
      <c r="H73" s="278"/>
    </row>
    <row r="74" spans="1:8" ht="15">
      <c r="A74" s="234" t="s">
        <v>229</v>
      </c>
      <c r="B74" s="240" t="s">
        <v>230</v>
      </c>
      <c r="C74" s="150">
        <v>4721</v>
      </c>
      <c r="D74" s="150">
        <v>4463</v>
      </c>
      <c r="E74" s="236" t="s">
        <v>231</v>
      </c>
      <c r="F74" s="279" t="s">
        <v>232</v>
      </c>
      <c r="G74" s="151"/>
      <c r="H74" s="151"/>
    </row>
    <row r="75" spans="1:15" ht="15">
      <c r="A75" s="234" t="s">
        <v>76</v>
      </c>
      <c r="B75" s="248" t="s">
        <v>233</v>
      </c>
      <c r="C75" s="154">
        <f>SUM(C67:C74)</f>
        <v>5363</v>
      </c>
      <c r="D75" s="154">
        <f>SUM(D67:D74)</f>
        <v>5250</v>
      </c>
      <c r="E75" s="250" t="s">
        <v>160</v>
      </c>
      <c r="F75" s="244" t="s">
        <v>234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235</v>
      </c>
      <c r="F76" s="244" t="s">
        <v>236</v>
      </c>
      <c r="G76" s="151"/>
      <c r="H76" s="151"/>
    </row>
    <row r="77" spans="1:13" ht="15">
      <c r="A77" s="234" t="s">
        <v>237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238</v>
      </c>
      <c r="B78" s="240" t="s">
        <v>239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240</v>
      </c>
      <c r="B79" s="240" t="s">
        <v>241</v>
      </c>
      <c r="C79" s="150"/>
      <c r="D79" s="150"/>
      <c r="E79" s="250" t="s">
        <v>242</v>
      </c>
      <c r="F79" s="260" t="s">
        <v>243</v>
      </c>
      <c r="G79" s="161">
        <f>G71+G74+G75+G76</f>
        <v>7171</v>
      </c>
      <c r="H79" s="161">
        <f>H71+H74+H75+H76</f>
        <v>7102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244</v>
      </c>
      <c r="B80" s="240" t="s">
        <v>245</v>
      </c>
      <c r="C80" s="150"/>
      <c r="D80" s="150"/>
      <c r="E80" s="236"/>
      <c r="F80" s="283"/>
      <c r="G80" s="284"/>
      <c r="H80" s="285"/>
    </row>
    <row r="81" spans="1:8" ht="15">
      <c r="A81" s="234" t="s">
        <v>246</v>
      </c>
      <c r="B81" s="240" t="s">
        <v>247</v>
      </c>
      <c r="C81" s="150"/>
      <c r="D81" s="150"/>
      <c r="E81" s="162"/>
      <c r="F81" s="284"/>
      <c r="G81" s="284"/>
      <c r="H81" s="285"/>
    </row>
    <row r="82" spans="1:8" ht="15">
      <c r="A82" s="234" t="s">
        <v>248</v>
      </c>
      <c r="B82" s="240" t="s">
        <v>249</v>
      </c>
      <c r="C82" s="150"/>
      <c r="D82" s="150"/>
      <c r="E82" s="262"/>
      <c r="F82" s="284"/>
      <c r="G82" s="284"/>
      <c r="H82" s="285"/>
    </row>
    <row r="83" spans="1:8" ht="15">
      <c r="A83" s="234" t="s">
        <v>132</v>
      </c>
      <c r="B83" s="240" t="s">
        <v>250</v>
      </c>
      <c r="C83" s="150"/>
      <c r="D83" s="150"/>
      <c r="E83" s="162"/>
      <c r="F83" s="284"/>
      <c r="G83" s="284"/>
      <c r="H83" s="285"/>
    </row>
    <row r="84" spans="1:14" ht="15">
      <c r="A84" s="234" t="s">
        <v>251</v>
      </c>
      <c r="B84" s="248" t="s">
        <v>252</v>
      </c>
      <c r="C84" s="154">
        <f>C83+C82+C78</f>
        <v>0</v>
      </c>
      <c r="D84" s="154">
        <f>D83+D82+D78</f>
        <v>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253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254</v>
      </c>
      <c r="B87" s="240" t="s">
        <v>255</v>
      </c>
      <c r="C87" s="150">
        <v>2</v>
      </c>
      <c r="D87" s="150">
        <v>7</v>
      </c>
      <c r="E87" s="162"/>
      <c r="F87" s="284"/>
      <c r="G87" s="284"/>
      <c r="H87" s="285"/>
      <c r="M87" s="156"/>
    </row>
    <row r="88" spans="1:8" ht="15">
      <c r="A88" s="234" t="s">
        <v>256</v>
      </c>
      <c r="B88" s="240" t="s">
        <v>257</v>
      </c>
      <c r="C88" s="150">
        <v>131</v>
      </c>
      <c r="D88" s="150">
        <v>7</v>
      </c>
      <c r="E88" s="262"/>
      <c r="F88" s="284"/>
      <c r="G88" s="284"/>
      <c r="H88" s="285"/>
    </row>
    <row r="89" spans="1:13" ht="15">
      <c r="A89" s="234" t="s">
        <v>258</v>
      </c>
      <c r="B89" s="240" t="s">
        <v>259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260</v>
      </c>
      <c r="B90" s="240" t="s">
        <v>261</v>
      </c>
      <c r="C90" s="150"/>
      <c r="D90" s="150"/>
      <c r="E90" s="262"/>
      <c r="F90" s="284"/>
      <c r="G90" s="284"/>
      <c r="H90" s="285"/>
    </row>
    <row r="91" spans="1:14" ht="15">
      <c r="A91" s="234" t="s">
        <v>262</v>
      </c>
      <c r="B91" s="248" t="s">
        <v>263</v>
      </c>
      <c r="C91" s="154">
        <f>SUM(C87:C90)</f>
        <v>133</v>
      </c>
      <c r="D91" s="154">
        <f>SUM(D87:D90)</f>
        <v>14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264</v>
      </c>
      <c r="B92" s="248" t="s">
        <v>265</v>
      </c>
      <c r="C92" s="150">
        <v>32</v>
      </c>
      <c r="D92" s="150">
        <v>42</v>
      </c>
      <c r="E92" s="262"/>
      <c r="F92" s="284"/>
      <c r="G92" s="284"/>
      <c r="H92" s="285"/>
    </row>
    <row r="93" spans="1:14" ht="15">
      <c r="A93" s="234" t="s">
        <v>266</v>
      </c>
      <c r="B93" s="286" t="s">
        <v>267</v>
      </c>
      <c r="C93" s="154">
        <f>C64+C75+C84+C91+C92</f>
        <v>5630</v>
      </c>
      <c r="D93" s="154">
        <f>D64+D75+D84+D91+D92</f>
        <v>5370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268</v>
      </c>
      <c r="B94" s="287" t="s">
        <v>269</v>
      </c>
      <c r="C94" s="163">
        <f>C93+C55</f>
        <v>12480</v>
      </c>
      <c r="D94" s="163">
        <f>D93+D55</f>
        <v>11947</v>
      </c>
      <c r="E94" s="447" t="s">
        <v>270</v>
      </c>
      <c r="F94" s="288" t="s">
        <v>271</v>
      </c>
      <c r="G94" s="164">
        <f>G36+G39+G55+G79</f>
        <v>12480</v>
      </c>
      <c r="H94" s="164">
        <f>H36+H39+H55+H79</f>
        <v>11947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30" t="s">
        <v>848</v>
      </c>
      <c r="B96" s="431"/>
      <c r="C96" s="149"/>
      <c r="D96" s="149"/>
      <c r="E96" s="432"/>
      <c r="F96" s="169"/>
      <c r="G96" s="170"/>
      <c r="H96" s="171"/>
      <c r="M96" s="156"/>
    </row>
    <row r="97" spans="1:13" ht="15">
      <c r="A97" s="430"/>
      <c r="B97" s="431"/>
      <c r="C97" s="149"/>
      <c r="D97" s="149"/>
      <c r="E97" s="432"/>
      <c r="F97" s="169"/>
      <c r="G97" s="170"/>
      <c r="H97" s="171"/>
      <c r="M97" s="156"/>
    </row>
    <row r="98" spans="1:13" ht="15">
      <c r="A98" s="576">
        <v>39560</v>
      </c>
      <c r="B98" s="431"/>
      <c r="C98" s="586" t="s">
        <v>865</v>
      </c>
      <c r="D98" s="586"/>
      <c r="E98" s="586"/>
      <c r="F98" s="169"/>
      <c r="G98" s="170"/>
      <c r="H98" s="171"/>
      <c r="M98" s="156"/>
    </row>
    <row r="99" spans="3:8" ht="15">
      <c r="C99" s="44"/>
      <c r="D99" s="1"/>
      <c r="E99" s="44"/>
      <c r="F99" s="169"/>
      <c r="G99" s="170"/>
      <c r="H99" s="171"/>
    </row>
    <row r="100" spans="1:5" ht="15">
      <c r="A100" s="172"/>
      <c r="B100" s="172"/>
      <c r="C100" s="586" t="s">
        <v>861</v>
      </c>
      <c r="D100" s="587"/>
      <c r="E100" s="587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B2" sqref="B2:E2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273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78" t="str">
        <f>БАЛАНС!E3</f>
        <v>"Лизингова компания" АД</v>
      </c>
      <c r="C2" s="578"/>
      <c r="D2" s="578"/>
      <c r="E2" s="578"/>
      <c r="F2" s="580" t="s">
        <v>2</v>
      </c>
      <c r="G2" s="580"/>
      <c r="H2" s="524">
        <f>БАЛАНС!H3</f>
        <v>121126583</v>
      </c>
    </row>
    <row r="3" spans="1:8" ht="15">
      <c r="A3" s="465" t="s">
        <v>274</v>
      </c>
      <c r="B3" s="578">
        <f>БАЛАНС!E4</f>
        <v>0</v>
      </c>
      <c r="C3" s="578"/>
      <c r="D3" s="578"/>
      <c r="E3" s="578"/>
      <c r="F3" s="544" t="s">
        <v>4</v>
      </c>
      <c r="G3" s="525"/>
      <c r="H3" s="525">
        <f>БАЛАНС!H4</f>
        <v>1260</v>
      </c>
    </row>
    <row r="4" spans="1:8" ht="17.25" customHeight="1">
      <c r="A4" s="465" t="s">
        <v>5</v>
      </c>
      <c r="B4" s="579" t="str">
        <f>БАЛАНС!E5</f>
        <v>към 31-03-2008</v>
      </c>
      <c r="C4" s="579"/>
      <c r="D4" s="579"/>
      <c r="E4" s="313"/>
      <c r="F4" s="464"/>
      <c r="G4" s="542"/>
      <c r="H4" s="545" t="s">
        <v>275</v>
      </c>
    </row>
    <row r="5" spans="1:8" ht="24">
      <c r="A5" s="291" t="s">
        <v>276</v>
      </c>
      <c r="B5" s="292" t="s">
        <v>8</v>
      </c>
      <c r="C5" s="291" t="s">
        <v>9</v>
      </c>
      <c r="D5" s="293" t="s">
        <v>13</v>
      </c>
      <c r="E5" s="291" t="s">
        <v>277</v>
      </c>
      <c r="F5" s="292" t="s">
        <v>8</v>
      </c>
      <c r="G5" s="291" t="s">
        <v>9</v>
      </c>
      <c r="H5" s="291" t="s">
        <v>13</v>
      </c>
    </row>
    <row r="6" spans="1:8" ht="12">
      <c r="A6" s="294" t="s">
        <v>14</v>
      </c>
      <c r="B6" s="294" t="s">
        <v>15</v>
      </c>
      <c r="C6" s="294">
        <v>1</v>
      </c>
      <c r="D6" s="294">
        <v>2</v>
      </c>
      <c r="E6" s="294" t="s">
        <v>14</v>
      </c>
      <c r="F6" s="291" t="s">
        <v>15</v>
      </c>
      <c r="G6" s="291">
        <v>1</v>
      </c>
      <c r="H6" s="291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3"/>
      <c r="G7" s="546"/>
      <c r="H7" s="546"/>
    </row>
    <row r="8" spans="1:8" ht="12">
      <c r="A8" s="295" t="s">
        <v>280</v>
      </c>
      <c r="B8" s="295"/>
      <c r="C8" s="296"/>
      <c r="D8" s="49"/>
      <c r="E8" s="295" t="s">
        <v>281</v>
      </c>
      <c r="F8" s="303"/>
      <c r="G8" s="546"/>
      <c r="H8" s="546"/>
    </row>
    <row r="9" spans="1:8" ht="12">
      <c r="A9" s="297" t="s">
        <v>282</v>
      </c>
      <c r="B9" s="298" t="s">
        <v>283</v>
      </c>
      <c r="C9" s="45">
        <v>2</v>
      </c>
      <c r="D9" s="45">
        <v>3</v>
      </c>
      <c r="E9" s="297" t="s">
        <v>284</v>
      </c>
      <c r="F9" s="547" t="s">
        <v>285</v>
      </c>
      <c r="G9" s="548"/>
      <c r="H9" s="548"/>
    </row>
    <row r="10" spans="1:8" ht="12">
      <c r="A10" s="297" t="s">
        <v>286</v>
      </c>
      <c r="B10" s="298" t="s">
        <v>287</v>
      </c>
      <c r="C10" s="45">
        <v>43</v>
      </c>
      <c r="D10" s="45">
        <v>37</v>
      </c>
      <c r="E10" s="297" t="s">
        <v>288</v>
      </c>
      <c r="F10" s="547" t="s">
        <v>289</v>
      </c>
      <c r="G10" s="548">
        <v>58</v>
      </c>
      <c r="H10" s="548"/>
    </row>
    <row r="11" spans="1:8" ht="12">
      <c r="A11" s="297" t="s">
        <v>290</v>
      </c>
      <c r="B11" s="298" t="s">
        <v>291</v>
      </c>
      <c r="C11" s="45">
        <v>116</v>
      </c>
      <c r="D11" s="45">
        <v>98</v>
      </c>
      <c r="E11" s="299" t="s">
        <v>292</v>
      </c>
      <c r="F11" s="547" t="s">
        <v>293</v>
      </c>
      <c r="G11" s="548">
        <v>128</v>
      </c>
      <c r="H11" s="548">
        <v>170</v>
      </c>
    </row>
    <row r="12" spans="1:8" ht="12">
      <c r="A12" s="297" t="s">
        <v>294</v>
      </c>
      <c r="B12" s="298" t="s">
        <v>295</v>
      </c>
      <c r="C12" s="45">
        <v>8</v>
      </c>
      <c r="D12" s="45">
        <v>7</v>
      </c>
      <c r="E12" s="299" t="s">
        <v>78</v>
      </c>
      <c r="F12" s="547" t="s">
        <v>296</v>
      </c>
      <c r="G12" s="548">
        <v>292</v>
      </c>
      <c r="H12" s="548">
        <v>185</v>
      </c>
    </row>
    <row r="13" spans="1:18" ht="12">
      <c r="A13" s="297" t="s">
        <v>297</v>
      </c>
      <c r="B13" s="298" t="s">
        <v>298</v>
      </c>
      <c r="C13" s="45">
        <v>1</v>
      </c>
      <c r="D13" s="45">
        <v>2</v>
      </c>
      <c r="E13" s="300" t="s">
        <v>51</v>
      </c>
      <c r="F13" s="549" t="s">
        <v>299</v>
      </c>
      <c r="G13" s="546">
        <f>SUM(G9:G12)</f>
        <v>478</v>
      </c>
      <c r="H13" s="546">
        <f>SUM(H9:H12)</f>
        <v>355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7" t="s">
        <v>300</v>
      </c>
      <c r="B14" s="298" t="s">
        <v>301</v>
      </c>
      <c r="C14" s="45">
        <v>40</v>
      </c>
      <c r="D14" s="45">
        <v>0</v>
      </c>
      <c r="E14" s="299"/>
      <c r="F14" s="550"/>
      <c r="G14" s="551"/>
      <c r="H14" s="551"/>
    </row>
    <row r="15" spans="1:8" ht="24">
      <c r="A15" s="297" t="s">
        <v>302</v>
      </c>
      <c r="B15" s="298" t="s">
        <v>303</v>
      </c>
      <c r="C15" s="46"/>
      <c r="D15" s="46"/>
      <c r="E15" s="295" t="s">
        <v>304</v>
      </c>
      <c r="F15" s="552" t="s">
        <v>305</v>
      </c>
      <c r="G15" s="548"/>
      <c r="H15" s="548"/>
    </row>
    <row r="16" spans="1:8" ht="12">
      <c r="A16" s="297" t="s">
        <v>306</v>
      </c>
      <c r="B16" s="298" t="s">
        <v>307</v>
      </c>
      <c r="C16" s="46">
        <v>2</v>
      </c>
      <c r="D16" s="46"/>
      <c r="E16" s="297" t="s">
        <v>308</v>
      </c>
      <c r="F16" s="550" t="s">
        <v>309</v>
      </c>
      <c r="G16" s="553"/>
      <c r="H16" s="553"/>
    </row>
    <row r="17" spans="1:8" ht="12">
      <c r="A17" s="301" t="s">
        <v>310</v>
      </c>
      <c r="B17" s="298" t="s">
        <v>311</v>
      </c>
      <c r="C17" s="47"/>
      <c r="D17" s="47"/>
      <c r="E17" s="295"/>
      <c r="F17" s="303"/>
      <c r="G17" s="551"/>
      <c r="H17" s="551"/>
    </row>
    <row r="18" spans="1:8" ht="12">
      <c r="A18" s="301" t="s">
        <v>312</v>
      </c>
      <c r="B18" s="298" t="s">
        <v>313</v>
      </c>
      <c r="C18" s="47"/>
      <c r="D18" s="47"/>
      <c r="E18" s="295" t="s">
        <v>314</v>
      </c>
      <c r="F18" s="303"/>
      <c r="G18" s="551"/>
      <c r="H18" s="551"/>
    </row>
    <row r="19" spans="1:15" ht="12">
      <c r="A19" s="300" t="s">
        <v>51</v>
      </c>
      <c r="B19" s="302" t="s">
        <v>315</v>
      </c>
      <c r="C19" s="48">
        <f>SUM(C9:C15)+C16</f>
        <v>212</v>
      </c>
      <c r="D19" s="48">
        <f>SUM(D9:D15)+D16</f>
        <v>147</v>
      </c>
      <c r="E19" s="303" t="s">
        <v>316</v>
      </c>
      <c r="F19" s="550" t="s">
        <v>317</v>
      </c>
      <c r="G19" s="548">
        <v>0</v>
      </c>
      <c r="H19" s="548">
        <v>8</v>
      </c>
      <c r="I19" s="542"/>
      <c r="J19" s="542"/>
      <c r="K19" s="542"/>
      <c r="L19" s="542"/>
      <c r="M19" s="542"/>
      <c r="N19" s="542"/>
      <c r="O19" s="542"/>
    </row>
    <row r="20" spans="1:8" ht="12">
      <c r="A20" s="295"/>
      <c r="B20" s="298"/>
      <c r="C20" s="314"/>
      <c r="D20" s="314"/>
      <c r="E20" s="301" t="s">
        <v>318</v>
      </c>
      <c r="F20" s="550" t="s">
        <v>319</v>
      </c>
      <c r="G20" s="548">
        <v>0</v>
      </c>
      <c r="H20" s="548"/>
    </row>
    <row r="21" spans="1:8" ht="24">
      <c r="A21" s="295" t="s">
        <v>320</v>
      </c>
      <c r="B21" s="304"/>
      <c r="C21" s="314"/>
      <c r="D21" s="314"/>
      <c r="E21" s="297" t="s">
        <v>321</v>
      </c>
      <c r="F21" s="550" t="s">
        <v>322</v>
      </c>
      <c r="G21" s="548"/>
      <c r="H21" s="548"/>
    </row>
    <row r="22" spans="1:8" ht="24">
      <c r="A22" s="303" t="s">
        <v>323</v>
      </c>
      <c r="B22" s="304" t="s">
        <v>324</v>
      </c>
      <c r="C22" s="45">
        <v>201</v>
      </c>
      <c r="D22" s="45">
        <v>155</v>
      </c>
      <c r="E22" s="303" t="s">
        <v>325</v>
      </c>
      <c r="F22" s="550" t="s">
        <v>326</v>
      </c>
      <c r="G22" s="548"/>
      <c r="H22" s="548">
        <v>0</v>
      </c>
    </row>
    <row r="23" spans="1:8" ht="24">
      <c r="A23" s="297" t="s">
        <v>327</v>
      </c>
      <c r="B23" s="304" t="s">
        <v>328</v>
      </c>
      <c r="C23" s="45">
        <v>0</v>
      </c>
      <c r="D23" s="45"/>
      <c r="E23" s="297" t="s">
        <v>329</v>
      </c>
      <c r="F23" s="550" t="s">
        <v>330</v>
      </c>
      <c r="G23" s="548"/>
      <c r="H23" s="548"/>
    </row>
    <row r="24" spans="1:18" ht="12">
      <c r="A24" s="297" t="s">
        <v>331</v>
      </c>
      <c r="B24" s="304" t="s">
        <v>332</v>
      </c>
      <c r="C24" s="45">
        <v>0</v>
      </c>
      <c r="D24" s="45">
        <v>0</v>
      </c>
      <c r="E24" s="300" t="s">
        <v>103</v>
      </c>
      <c r="F24" s="552" t="s">
        <v>333</v>
      </c>
      <c r="G24" s="546">
        <f>SUM(G19:G23)</f>
        <v>0</v>
      </c>
      <c r="H24" s="546">
        <f>SUM(H19:H23)</f>
        <v>8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7" t="s">
        <v>78</v>
      </c>
      <c r="B25" s="304" t="s">
        <v>334</v>
      </c>
      <c r="C25" s="45">
        <v>7</v>
      </c>
      <c r="D25" s="45">
        <v>6</v>
      </c>
      <c r="E25" s="301"/>
      <c r="F25" s="303"/>
      <c r="G25" s="551"/>
      <c r="H25" s="551"/>
    </row>
    <row r="26" spans="1:14" ht="12">
      <c r="A26" s="300" t="s">
        <v>76</v>
      </c>
      <c r="B26" s="305" t="s">
        <v>335</v>
      </c>
      <c r="C26" s="48">
        <f>SUM(C22:C25)</f>
        <v>208</v>
      </c>
      <c r="D26" s="48">
        <f>SUM(D22:D25)</f>
        <v>161</v>
      </c>
      <c r="E26" s="297"/>
      <c r="F26" s="303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0"/>
      <c r="B27" s="305"/>
      <c r="C27" s="314"/>
      <c r="D27" s="314"/>
      <c r="E27" s="297"/>
      <c r="F27" s="303"/>
      <c r="G27" s="551"/>
      <c r="H27" s="551"/>
    </row>
    <row r="28" spans="1:18" ht="12">
      <c r="A28" s="126" t="s">
        <v>336</v>
      </c>
      <c r="B28" s="292" t="s">
        <v>337</v>
      </c>
      <c r="C28" s="49">
        <f>C26+C19</f>
        <v>420</v>
      </c>
      <c r="D28" s="49">
        <f>D26+D19</f>
        <v>308</v>
      </c>
      <c r="E28" s="126" t="s">
        <v>338</v>
      </c>
      <c r="F28" s="552" t="s">
        <v>339</v>
      </c>
      <c r="G28" s="546">
        <f>G13+G15+G24</f>
        <v>478</v>
      </c>
      <c r="H28" s="546">
        <f>H13+H15+H24</f>
        <v>363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6"/>
      <c r="B29" s="292"/>
      <c r="C29" s="314"/>
      <c r="D29" s="314"/>
      <c r="E29" s="126"/>
      <c r="F29" s="550"/>
      <c r="G29" s="551"/>
      <c r="H29" s="551"/>
    </row>
    <row r="30" spans="1:18" ht="12">
      <c r="A30" s="126" t="s">
        <v>340</v>
      </c>
      <c r="B30" s="292" t="s">
        <v>341</v>
      </c>
      <c r="C30" s="49">
        <f>IF((G28-C28)&gt;0,G28-C28,0)</f>
        <v>58</v>
      </c>
      <c r="D30" s="49">
        <f>IF((H28-D28)&gt;0,H28-D28,0)</f>
        <v>55</v>
      </c>
      <c r="E30" s="126" t="s">
        <v>342</v>
      </c>
      <c r="F30" s="552" t="s">
        <v>343</v>
      </c>
      <c r="G30" s="52">
        <f>IF((C28-G28)&gt;0,C28-G28,0)</f>
        <v>0</v>
      </c>
      <c r="H30" s="52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849</v>
      </c>
      <c r="B31" s="305" t="s">
        <v>344</v>
      </c>
      <c r="C31" s="45"/>
      <c r="D31" s="45"/>
      <c r="E31" s="295" t="s">
        <v>852</v>
      </c>
      <c r="F31" s="550" t="s">
        <v>345</v>
      </c>
      <c r="G31" s="548"/>
      <c r="H31" s="548"/>
    </row>
    <row r="32" spans="1:8" ht="12">
      <c r="A32" s="295" t="s">
        <v>346</v>
      </c>
      <c r="B32" s="306" t="s">
        <v>347</v>
      </c>
      <c r="C32" s="45"/>
      <c r="D32" s="45"/>
      <c r="E32" s="295" t="s">
        <v>348</v>
      </c>
      <c r="F32" s="550" t="s">
        <v>349</v>
      </c>
      <c r="G32" s="548"/>
      <c r="H32" s="548"/>
    </row>
    <row r="33" spans="1:18" ht="12">
      <c r="A33" s="127" t="s">
        <v>350</v>
      </c>
      <c r="B33" s="305" t="s">
        <v>351</v>
      </c>
      <c r="C33" s="48">
        <f>C28+C31+C32</f>
        <v>420</v>
      </c>
      <c r="D33" s="48">
        <f>D28+D31+D32</f>
        <v>308</v>
      </c>
      <c r="E33" s="126" t="s">
        <v>352</v>
      </c>
      <c r="F33" s="552" t="s">
        <v>353</v>
      </c>
      <c r="G33" s="52">
        <f>G32+G31+G28</f>
        <v>478</v>
      </c>
      <c r="H33" s="52">
        <f>H32+H31+H28</f>
        <v>363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7" t="s">
        <v>354</v>
      </c>
      <c r="B34" s="292" t="s">
        <v>355</v>
      </c>
      <c r="C34" s="49">
        <f>IF((G33-C33)&gt;0,G33-C33,0)</f>
        <v>58</v>
      </c>
      <c r="D34" s="49">
        <f>IF((H33-D33)&gt;0,H33-D33,0)</f>
        <v>55</v>
      </c>
      <c r="E34" s="127" t="s">
        <v>356</v>
      </c>
      <c r="F34" s="552" t="s">
        <v>357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5" t="s">
        <v>358</v>
      </c>
      <c r="B35" s="305" t="s">
        <v>359</v>
      </c>
      <c r="C35" s="48">
        <f>C36+C37+C38</f>
        <v>0</v>
      </c>
      <c r="D35" s="48">
        <f>D36+D37+D38</f>
        <v>0</v>
      </c>
      <c r="E35" s="307"/>
      <c r="F35" s="303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8" t="s">
        <v>360</v>
      </c>
      <c r="B36" s="304" t="s">
        <v>361</v>
      </c>
      <c r="C36" s="45">
        <v>0</v>
      </c>
      <c r="D36" s="45"/>
      <c r="E36" s="307"/>
      <c r="F36" s="303"/>
      <c r="G36" s="551"/>
      <c r="H36" s="551"/>
    </row>
    <row r="37" spans="1:8" ht="24">
      <c r="A37" s="308" t="s">
        <v>362</v>
      </c>
      <c r="B37" s="309" t="s">
        <v>363</v>
      </c>
      <c r="C37" s="429">
        <v>0</v>
      </c>
      <c r="D37" s="429"/>
      <c r="E37" s="307"/>
      <c r="F37" s="555"/>
      <c r="G37" s="551"/>
      <c r="H37" s="551"/>
    </row>
    <row r="38" spans="1:8" ht="12">
      <c r="A38" s="310" t="s">
        <v>364</v>
      </c>
      <c r="B38" s="309" t="s">
        <v>365</v>
      </c>
      <c r="C38" s="125"/>
      <c r="D38" s="125"/>
      <c r="E38" s="307"/>
      <c r="F38" s="555"/>
      <c r="G38" s="551"/>
      <c r="H38" s="551"/>
    </row>
    <row r="39" spans="1:18" ht="12">
      <c r="A39" s="311" t="s">
        <v>366</v>
      </c>
      <c r="B39" s="128" t="s">
        <v>367</v>
      </c>
      <c r="C39" s="458">
        <f>+IF((G33-C33-C35)&gt;0,G33-C33-C35,0)</f>
        <v>58</v>
      </c>
      <c r="D39" s="458">
        <f>+IF((H33-D33-D35)&gt;0,H33-D33-D35,0)</f>
        <v>55</v>
      </c>
      <c r="E39" s="312" t="s">
        <v>368</v>
      </c>
      <c r="F39" s="556" t="s">
        <v>369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6" t="s">
        <v>370</v>
      </c>
      <c r="B40" s="294" t="s">
        <v>371</v>
      </c>
      <c r="C40" s="50"/>
      <c r="D40" s="50"/>
      <c r="E40" s="126" t="s">
        <v>370</v>
      </c>
      <c r="F40" s="556" t="s">
        <v>372</v>
      </c>
      <c r="G40" s="548"/>
      <c r="H40" s="548"/>
    </row>
    <row r="41" spans="1:18" ht="12">
      <c r="A41" s="126" t="s">
        <v>373</v>
      </c>
      <c r="B41" s="291" t="s">
        <v>374</v>
      </c>
      <c r="C41" s="51">
        <f>IF(G39=0,IF(C39-C40&gt;0,C39-C40+G40,0),IF(G39-G40&lt;0,G40-G39+C39,0))</f>
        <v>58</v>
      </c>
      <c r="D41" s="51">
        <f>IF(H39=0,IF(D39-D40&gt;0,D39-D40+H40,0),IF(H39-H40&lt;0,H40-H39+D39,0))</f>
        <v>55</v>
      </c>
      <c r="E41" s="126" t="s">
        <v>375</v>
      </c>
      <c r="F41" s="569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7" t="s">
        <v>377</v>
      </c>
      <c r="B42" s="291" t="s">
        <v>378</v>
      </c>
      <c r="C42" s="52">
        <f>C33+C35+C39</f>
        <v>478</v>
      </c>
      <c r="D42" s="52">
        <f>D33+D35+D39</f>
        <v>363</v>
      </c>
      <c r="E42" s="127" t="s">
        <v>379</v>
      </c>
      <c r="F42" s="128" t="s">
        <v>380</v>
      </c>
      <c r="G42" s="52">
        <f>G39+G33</f>
        <v>478</v>
      </c>
      <c r="H42" s="52">
        <f>H39+H33</f>
        <v>363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3"/>
      <c r="B43" s="423"/>
      <c r="C43" s="424"/>
      <c r="D43" s="424"/>
      <c r="E43" s="425"/>
      <c r="F43" s="558"/>
      <c r="G43" s="424"/>
      <c r="H43" s="424"/>
    </row>
    <row r="44" spans="1:8" ht="12">
      <c r="A44" s="313"/>
      <c r="B44" s="423"/>
      <c r="C44" s="424"/>
      <c r="D44" s="424"/>
      <c r="E44" s="425"/>
      <c r="F44" s="558"/>
      <c r="G44" s="424"/>
      <c r="H44" s="424"/>
    </row>
    <row r="45" spans="1:8" ht="12">
      <c r="A45" s="581" t="s">
        <v>856</v>
      </c>
      <c r="B45" s="581"/>
      <c r="C45" s="581"/>
      <c r="D45" s="581"/>
      <c r="E45" s="581"/>
      <c r="F45" s="558"/>
      <c r="G45" s="424"/>
      <c r="H45" s="424"/>
    </row>
    <row r="46" spans="1:8" ht="12">
      <c r="A46" s="313"/>
      <c r="B46" s="423"/>
      <c r="C46" s="424"/>
      <c r="D46" s="424"/>
      <c r="E46" s="425"/>
      <c r="F46" s="558"/>
      <c r="G46" s="424"/>
      <c r="H46" s="424"/>
    </row>
    <row r="47" spans="1:8" ht="12">
      <c r="A47" s="313"/>
      <c r="B47" s="423"/>
      <c r="C47" s="424"/>
      <c r="D47" s="424"/>
      <c r="E47" s="425"/>
      <c r="F47" s="558"/>
      <c r="G47" s="424"/>
      <c r="H47" s="424"/>
    </row>
    <row r="48" spans="1:15" ht="12">
      <c r="A48" s="501" t="s">
        <v>272</v>
      </c>
      <c r="B48" s="575">
        <v>39560</v>
      </c>
      <c r="C48" s="426" t="s">
        <v>381</v>
      </c>
      <c r="D48" s="589" t="s">
        <v>864</v>
      </c>
      <c r="E48" s="589"/>
      <c r="F48" s="589"/>
      <c r="G48" s="589"/>
      <c r="H48" s="589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4"/>
      <c r="D49" s="424"/>
      <c r="E49" s="558"/>
      <c r="F49" s="558"/>
      <c r="G49" s="561"/>
      <c r="H49" s="561"/>
    </row>
    <row r="50" spans="1:8" ht="12.75" customHeight="1">
      <c r="A50" s="559"/>
      <c r="B50" s="560"/>
      <c r="C50" s="427" t="s">
        <v>779</v>
      </c>
      <c r="D50" s="590" t="s">
        <v>862</v>
      </c>
      <c r="E50" s="590"/>
      <c r="F50" s="590"/>
      <c r="G50" s="590"/>
      <c r="H50" s="590"/>
    </row>
    <row r="51" spans="1:8" ht="12">
      <c r="A51" s="562"/>
      <c r="B51" s="558"/>
      <c r="C51" s="424"/>
      <c r="D51" s="424"/>
      <c r="E51" s="558"/>
      <c r="F51" s="558"/>
      <c r="G51" s="561"/>
      <c r="H51" s="561"/>
    </row>
    <row r="52" spans="1:8" ht="12">
      <c r="A52" s="562"/>
      <c r="B52" s="558"/>
      <c r="C52" s="424"/>
      <c r="D52" s="424"/>
      <c r="E52" s="558"/>
      <c r="F52" s="558"/>
      <c r="G52" s="561"/>
      <c r="H52" s="561"/>
    </row>
    <row r="53" spans="1:8" ht="12">
      <c r="A53" s="562"/>
      <c r="B53" s="558"/>
      <c r="C53" s="424"/>
      <c r="D53" s="424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B4" sqref="B4"/>
    </sheetView>
  </sheetViews>
  <sheetFormatPr defaultColWidth="9.00390625" defaultRowHeight="12.75"/>
  <cols>
    <col min="1" max="1" width="69.875" style="130" customWidth="1"/>
    <col min="2" max="2" width="36.125" style="130" customWidth="1"/>
    <col min="3" max="3" width="22.125" style="541" customWidth="1"/>
    <col min="4" max="4" width="21.25390625" style="541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382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383</v>
      </c>
      <c r="B4" s="468" t="str">
        <f>БАЛАНС!E3</f>
        <v>"Лизингова компания" АД</v>
      </c>
      <c r="C4" s="539" t="s">
        <v>2</v>
      </c>
      <c r="D4" s="539">
        <f>БАЛАНС!H3</f>
        <v>121126583</v>
      </c>
      <c r="E4" s="322"/>
      <c r="F4" s="322"/>
    </row>
    <row r="5" spans="1:4" ht="15">
      <c r="A5" s="468" t="s">
        <v>274</v>
      </c>
      <c r="B5" s="468">
        <f>БАЛАНС!E4</f>
        <v>0</v>
      </c>
      <c r="C5" s="540" t="s">
        <v>4</v>
      </c>
      <c r="D5" s="539">
        <f>БАЛАНС!H4</f>
        <v>1260</v>
      </c>
    </row>
    <row r="6" spans="1:6" ht="12" customHeight="1">
      <c r="A6" s="469" t="s">
        <v>5</v>
      </c>
      <c r="B6" s="504" t="str">
        <f>БАЛАНС!E5</f>
        <v>към 31-03-2008</v>
      </c>
      <c r="C6" s="470"/>
      <c r="D6" s="471" t="s">
        <v>275</v>
      </c>
      <c r="F6" s="324"/>
    </row>
    <row r="7" spans="1:6" ht="33.75" customHeight="1">
      <c r="A7" s="325" t="s">
        <v>384</v>
      </c>
      <c r="B7" s="325" t="s">
        <v>8</v>
      </c>
      <c r="C7" s="326" t="s">
        <v>9</v>
      </c>
      <c r="D7" s="326" t="s">
        <v>13</v>
      </c>
      <c r="E7" s="327"/>
      <c r="F7" s="327"/>
    </row>
    <row r="8" spans="1:6" ht="12">
      <c r="A8" s="325" t="s">
        <v>14</v>
      </c>
      <c r="B8" s="325" t="s">
        <v>15</v>
      </c>
      <c r="C8" s="328">
        <v>1</v>
      </c>
      <c r="D8" s="328">
        <v>2</v>
      </c>
      <c r="E8" s="327"/>
      <c r="F8" s="327"/>
    </row>
    <row r="9" spans="1:6" ht="12">
      <c r="A9" s="329" t="s">
        <v>385</v>
      </c>
      <c r="B9" s="330"/>
      <c r="C9" s="54"/>
      <c r="D9" s="54"/>
      <c r="E9" s="129"/>
      <c r="F9" s="129"/>
    </row>
    <row r="10" spans="1:6" ht="12">
      <c r="A10" s="331" t="s">
        <v>386</v>
      </c>
      <c r="B10" s="332" t="s">
        <v>387</v>
      </c>
      <c r="C10" s="53">
        <v>2170</v>
      </c>
      <c r="D10" s="53">
        <v>2010</v>
      </c>
      <c r="E10" s="129"/>
      <c r="F10" s="129"/>
    </row>
    <row r="11" spans="1:13" ht="12">
      <c r="A11" s="331" t="s">
        <v>388</v>
      </c>
      <c r="B11" s="332" t="s">
        <v>389</v>
      </c>
      <c r="C11" s="53">
        <v>-2130</v>
      </c>
      <c r="D11" s="53">
        <v>-2461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390</v>
      </c>
      <c r="B12" s="332" t="s">
        <v>391</v>
      </c>
      <c r="C12" s="53">
        <v>0</v>
      </c>
      <c r="D12" s="53">
        <v>0</v>
      </c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392</v>
      </c>
      <c r="B13" s="332" t="s">
        <v>393</v>
      </c>
      <c r="C13" s="53">
        <v>-11</v>
      </c>
      <c r="D13" s="53">
        <v>-8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394</v>
      </c>
      <c r="B14" s="332" t="s">
        <v>395</v>
      </c>
      <c r="C14" s="53">
        <v>172</v>
      </c>
      <c r="D14" s="53">
        <v>66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396</v>
      </c>
      <c r="B15" s="332" t="s">
        <v>397</v>
      </c>
      <c r="C15" s="53">
        <v>-24</v>
      </c>
      <c r="D15" s="53">
        <v>0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398</v>
      </c>
      <c r="B16" s="332" t="s">
        <v>399</v>
      </c>
      <c r="C16" s="53"/>
      <c r="D16" s="53">
        <v>0</v>
      </c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400</v>
      </c>
      <c r="B17" s="332" t="s">
        <v>401</v>
      </c>
      <c r="C17" s="53">
        <v>-9</v>
      </c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402</v>
      </c>
      <c r="B18" s="334" t="s">
        <v>403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404</v>
      </c>
      <c r="B19" s="332" t="s">
        <v>405</v>
      </c>
      <c r="C19" s="53">
        <v>-4</v>
      </c>
      <c r="D19" s="53">
        <v>-167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406</v>
      </c>
      <c r="B20" s="336" t="s">
        <v>407</v>
      </c>
      <c r="C20" s="54">
        <f>SUM(C10:C19)</f>
        <v>164</v>
      </c>
      <c r="D20" s="54">
        <f>SUM(D10:D19)</f>
        <v>-560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408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409</v>
      </c>
      <c r="B22" s="332" t="s">
        <v>410</v>
      </c>
      <c r="C22" s="53">
        <v>-124</v>
      </c>
      <c r="D22" s="53">
        <v>-346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411</v>
      </c>
      <c r="B23" s="332" t="s">
        <v>412</v>
      </c>
      <c r="C23" s="53">
        <v>14</v>
      </c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413</v>
      </c>
      <c r="B24" s="332" t="s">
        <v>414</v>
      </c>
      <c r="C24" s="318"/>
      <c r="D24" s="53">
        <v>0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415</v>
      </c>
      <c r="B25" s="332" t="s">
        <v>416</v>
      </c>
      <c r="C25" s="53"/>
      <c r="D25" s="53">
        <v>0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417</v>
      </c>
      <c r="B26" s="332" t="s">
        <v>418</v>
      </c>
      <c r="C26" s="53"/>
      <c r="D26" s="53">
        <v>0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419</v>
      </c>
      <c r="B27" s="332" t="s">
        <v>420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421</v>
      </c>
      <c r="B28" s="332" t="s">
        <v>422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423</v>
      </c>
      <c r="B29" s="332" t="s">
        <v>424</v>
      </c>
      <c r="C29" s="53"/>
      <c r="D29" s="53">
        <v>43</v>
      </c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402</v>
      </c>
      <c r="B30" s="332" t="s">
        <v>425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426</v>
      </c>
      <c r="B31" s="332" t="s">
        <v>427</v>
      </c>
      <c r="C31" s="53"/>
      <c r="D31" s="53">
        <v>0</v>
      </c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428</v>
      </c>
      <c r="B32" s="336" t="s">
        <v>429</v>
      </c>
      <c r="C32" s="54">
        <f>SUM(C22:C31)</f>
        <v>-110</v>
      </c>
      <c r="D32" s="54">
        <f>SUM(D22:D31)</f>
        <v>-303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430</v>
      </c>
      <c r="B33" s="337"/>
      <c r="C33" s="338"/>
      <c r="D33" s="338"/>
      <c r="E33" s="129"/>
      <c r="F33" s="129"/>
    </row>
    <row r="34" spans="1:6" ht="12">
      <c r="A34" s="331" t="s">
        <v>431</v>
      </c>
      <c r="B34" s="332" t="s">
        <v>432</v>
      </c>
      <c r="C34" s="53"/>
      <c r="D34" s="53"/>
      <c r="E34" s="129"/>
      <c r="F34" s="129"/>
    </row>
    <row r="35" spans="1:6" ht="12">
      <c r="A35" s="333" t="s">
        <v>433</v>
      </c>
      <c r="B35" s="332" t="s">
        <v>434</v>
      </c>
      <c r="C35" s="53"/>
      <c r="D35" s="53"/>
      <c r="E35" s="129"/>
      <c r="F35" s="129"/>
    </row>
    <row r="36" spans="1:6" ht="12">
      <c r="A36" s="331" t="s">
        <v>435</v>
      </c>
      <c r="B36" s="332" t="s">
        <v>436</v>
      </c>
      <c r="C36" s="318">
        <v>1722</v>
      </c>
      <c r="D36" s="53">
        <v>464</v>
      </c>
      <c r="E36" s="129"/>
      <c r="F36" s="129"/>
    </row>
    <row r="37" spans="1:6" ht="12">
      <c r="A37" s="331" t="s">
        <v>437</v>
      </c>
      <c r="B37" s="332" t="s">
        <v>438</v>
      </c>
      <c r="C37" s="53">
        <v>-1560</v>
      </c>
      <c r="D37" s="53"/>
      <c r="E37" s="129"/>
      <c r="F37" s="129"/>
    </row>
    <row r="38" spans="1:6" ht="12">
      <c r="A38" s="331" t="s">
        <v>439</v>
      </c>
      <c r="B38" s="332" t="s">
        <v>440</v>
      </c>
      <c r="C38" s="53"/>
      <c r="D38" s="53"/>
      <c r="E38" s="129"/>
      <c r="F38" s="129"/>
    </row>
    <row r="39" spans="1:6" ht="12">
      <c r="A39" s="331" t="s">
        <v>441</v>
      </c>
      <c r="B39" s="332" t="s">
        <v>442</v>
      </c>
      <c r="C39" s="53">
        <v>-97</v>
      </c>
      <c r="D39" s="53">
        <v>-72</v>
      </c>
      <c r="E39" s="129"/>
      <c r="F39" s="129"/>
    </row>
    <row r="40" spans="1:6" ht="12">
      <c r="A40" s="331" t="s">
        <v>443</v>
      </c>
      <c r="B40" s="332" t="s">
        <v>444</v>
      </c>
      <c r="C40" s="53">
        <v>0</v>
      </c>
      <c r="D40" s="53"/>
      <c r="E40" s="129"/>
      <c r="F40" s="129"/>
    </row>
    <row r="41" spans="1:8" ht="12">
      <c r="A41" s="331" t="s">
        <v>445</v>
      </c>
      <c r="B41" s="332" t="s">
        <v>446</v>
      </c>
      <c r="C41" s="53">
        <v>0</v>
      </c>
      <c r="D41" s="53"/>
      <c r="E41" s="129"/>
      <c r="F41" s="129"/>
      <c r="G41" s="132"/>
      <c r="H41" s="132"/>
    </row>
    <row r="42" spans="1:8" ht="12">
      <c r="A42" s="335" t="s">
        <v>447</v>
      </c>
      <c r="B42" s="336" t="s">
        <v>448</v>
      </c>
      <c r="C42" s="54">
        <f>SUM(C34:C41)</f>
        <v>65</v>
      </c>
      <c r="D42" s="54">
        <f>SUM(D34:D41)</f>
        <v>392</v>
      </c>
      <c r="E42" s="129"/>
      <c r="F42" s="129"/>
      <c r="G42" s="132"/>
      <c r="H42" s="132"/>
    </row>
    <row r="43" spans="1:8" ht="12">
      <c r="A43" s="339" t="s">
        <v>449</v>
      </c>
      <c r="B43" s="336" t="s">
        <v>450</v>
      </c>
      <c r="C43" s="54">
        <f>C42+C32+C20</f>
        <v>119</v>
      </c>
      <c r="D43" s="54">
        <f>D42+D32+D20</f>
        <v>-471</v>
      </c>
      <c r="E43" s="129"/>
      <c r="F43" s="129"/>
      <c r="G43" s="132"/>
      <c r="H43" s="132"/>
    </row>
    <row r="44" spans="1:8" ht="12">
      <c r="A44" s="329" t="s">
        <v>451</v>
      </c>
      <c r="B44" s="337" t="s">
        <v>452</v>
      </c>
      <c r="C44" s="131">
        <v>14</v>
      </c>
      <c r="D44" s="131">
        <v>540</v>
      </c>
      <c r="E44" s="129"/>
      <c r="F44" s="129"/>
      <c r="G44" s="132"/>
      <c r="H44" s="132"/>
    </row>
    <row r="45" spans="1:8" ht="12">
      <c r="A45" s="329" t="s">
        <v>453</v>
      </c>
      <c r="B45" s="337" t="s">
        <v>454</v>
      </c>
      <c r="C45" s="54">
        <f>C44+C43</f>
        <v>133</v>
      </c>
      <c r="D45" s="54">
        <f>D44+D43</f>
        <v>69</v>
      </c>
      <c r="E45" s="129"/>
      <c r="F45" s="129"/>
      <c r="G45" s="132"/>
      <c r="H45" s="132"/>
    </row>
    <row r="46" spans="1:8" ht="12">
      <c r="A46" s="331" t="s">
        <v>455</v>
      </c>
      <c r="B46" s="337" t="s">
        <v>456</v>
      </c>
      <c r="C46" s="55">
        <v>119</v>
      </c>
      <c r="D46" s="55">
        <v>69</v>
      </c>
      <c r="E46" s="129"/>
      <c r="F46" s="129"/>
      <c r="G46" s="132"/>
      <c r="H46" s="132"/>
    </row>
    <row r="47" spans="1:8" ht="12">
      <c r="A47" s="331" t="s">
        <v>457</v>
      </c>
      <c r="B47" s="337" t="s">
        <v>458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577">
        <v>39560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866</v>
      </c>
      <c r="C50" s="591"/>
      <c r="D50" s="591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860</v>
      </c>
      <c r="C52" s="591"/>
      <c r="D52" s="591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B3" sqref="B3:I3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94" t="str">
        <f>БАЛАНС!E3</f>
        <v>"Лизингова компания" АД</v>
      </c>
      <c r="C3" s="594"/>
      <c r="D3" s="594"/>
      <c r="E3" s="594"/>
      <c r="F3" s="594"/>
      <c r="G3" s="594"/>
      <c r="H3" s="594"/>
      <c r="I3" s="594"/>
      <c r="J3" s="474"/>
      <c r="K3" s="596" t="s">
        <v>2</v>
      </c>
      <c r="L3" s="596"/>
      <c r="M3" s="476">
        <f>БАЛАНС!H3</f>
        <v>121126583</v>
      </c>
      <c r="N3" s="2"/>
    </row>
    <row r="4" spans="1:15" s="530" customFormat="1" ht="13.5" customHeight="1">
      <c r="A4" s="465" t="s">
        <v>460</v>
      </c>
      <c r="B4" s="594">
        <f>БАЛАНС!E4</f>
        <v>0</v>
      </c>
      <c r="C4" s="594"/>
      <c r="D4" s="594"/>
      <c r="E4" s="594"/>
      <c r="F4" s="594"/>
      <c r="G4" s="594"/>
      <c r="H4" s="594"/>
      <c r="I4" s="594"/>
      <c r="J4" s="135"/>
      <c r="K4" s="597" t="s">
        <v>4</v>
      </c>
      <c r="L4" s="597"/>
      <c r="M4" s="476">
        <f>БАЛАНС!H4</f>
        <v>1260</v>
      </c>
      <c r="N4" s="3"/>
      <c r="O4" s="3"/>
    </row>
    <row r="5" spans="1:14" s="530" customFormat="1" ht="12.75" customHeight="1">
      <c r="A5" s="465" t="s">
        <v>5</v>
      </c>
      <c r="B5" s="598" t="str">
        <f>БАЛАНС!E5</f>
        <v>към 31-03-2008</v>
      </c>
      <c r="C5" s="598"/>
      <c r="D5" s="598"/>
      <c r="E5" s="598"/>
      <c r="F5" s="477"/>
      <c r="G5" s="477"/>
      <c r="H5" s="477"/>
      <c r="I5" s="477"/>
      <c r="J5" s="477"/>
      <c r="K5" s="478"/>
      <c r="L5" s="324"/>
      <c r="M5" s="479" t="s">
        <v>6</v>
      </c>
      <c r="N5" s="4"/>
    </row>
    <row r="6" spans="1:14" s="531" customFormat="1" ht="21.75" customHeight="1">
      <c r="A6" s="205"/>
      <c r="B6" s="209"/>
      <c r="C6" s="176"/>
      <c r="D6" s="199" t="s">
        <v>461</v>
      </c>
      <c r="E6" s="6"/>
      <c r="F6" s="6"/>
      <c r="G6" s="6"/>
      <c r="H6" s="6"/>
      <c r="I6" s="6" t="s">
        <v>462</v>
      </c>
      <c r="J6" s="198"/>
      <c r="K6" s="185"/>
      <c r="L6" s="176"/>
      <c r="M6" s="179"/>
      <c r="N6" s="134"/>
    </row>
    <row r="7" spans="1:14" s="531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6" t="s">
        <v>468</v>
      </c>
      <c r="G7" s="6"/>
      <c r="H7" s="6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31" customFormat="1" ht="22.5" customHeight="1">
      <c r="A8" s="203"/>
      <c r="B8" s="532"/>
      <c r="C8" s="178"/>
      <c r="D8" s="208"/>
      <c r="E8" s="178"/>
      <c r="F8" s="5" t="s">
        <v>474</v>
      </c>
      <c r="G8" s="5" t="s">
        <v>475</v>
      </c>
      <c r="H8" s="5" t="s">
        <v>476</v>
      </c>
      <c r="I8" s="178"/>
      <c r="J8" s="533"/>
      <c r="K8" s="178"/>
      <c r="L8" s="178"/>
      <c r="M8" s="180"/>
      <c r="N8" s="134"/>
    </row>
    <row r="9" spans="1:14" s="531" customFormat="1" ht="12" customHeight="1">
      <c r="A9" s="5" t="s">
        <v>14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1" customFormat="1" ht="12" customHeight="1">
      <c r="A10" s="5" t="s">
        <v>477</v>
      </c>
      <c r="B10" s="17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7">
        <f>БАЛАНС!H17</f>
        <v>500</v>
      </c>
      <c r="D11" s="57">
        <f>БАЛАНС!H19</f>
        <v>0</v>
      </c>
      <c r="E11" s="57">
        <f>БАЛАНС!H20</f>
        <v>0</v>
      </c>
      <c r="F11" s="57">
        <f>БАЛАНС!H22</f>
        <v>19</v>
      </c>
      <c r="G11" s="57">
        <f>БАЛАНС!H23</f>
        <v>0</v>
      </c>
      <c r="H11" s="59"/>
      <c r="I11" s="57">
        <f>БАЛАНС!H28+БАЛАНС!H31</f>
        <v>314</v>
      </c>
      <c r="J11" s="57">
        <f>БАЛАНС!H29+БАЛАНС!H32</f>
        <v>0</v>
      </c>
      <c r="K11" s="59"/>
      <c r="L11" s="343">
        <f>SUM(C11:K11)</f>
        <v>833</v>
      </c>
      <c r="M11" s="57">
        <f>БАЛАНС!H39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481</v>
      </c>
      <c r="B12" s="17" t="s">
        <v>482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483</v>
      </c>
      <c r="B13" s="8" t="s">
        <v>484</v>
      </c>
      <c r="C13" s="59"/>
      <c r="D13" s="59"/>
      <c r="E13" s="59"/>
      <c r="F13" s="59"/>
      <c r="G13" s="59"/>
      <c r="H13" s="59"/>
      <c r="I13" s="59">
        <v>0</v>
      </c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485</v>
      </c>
      <c r="B14" s="8" t="s">
        <v>486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487</v>
      </c>
      <c r="B15" s="17" t="s">
        <v>488</v>
      </c>
      <c r="C15" s="60">
        <f>C11+C12</f>
        <v>500</v>
      </c>
      <c r="D15" s="60">
        <f aca="true" t="shared" si="2" ref="D15:M15">D11+D12</f>
        <v>0</v>
      </c>
      <c r="E15" s="60">
        <f t="shared" si="2"/>
        <v>0</v>
      </c>
      <c r="F15" s="60">
        <f t="shared" si="2"/>
        <v>19</v>
      </c>
      <c r="G15" s="60">
        <f t="shared" si="2"/>
        <v>0</v>
      </c>
      <c r="H15" s="60">
        <f t="shared" si="2"/>
        <v>0</v>
      </c>
      <c r="I15" s="60">
        <f t="shared" si="2"/>
        <v>314</v>
      </c>
      <c r="J15" s="60">
        <f t="shared" si="2"/>
        <v>0</v>
      </c>
      <c r="K15" s="60">
        <f t="shared" si="2"/>
        <v>0</v>
      </c>
      <c r="L15" s="343">
        <f t="shared" si="1"/>
        <v>833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489</v>
      </c>
      <c r="B16" s="20" t="s">
        <v>490</v>
      </c>
      <c r="C16" s="181"/>
      <c r="D16" s="182"/>
      <c r="E16" s="182"/>
      <c r="F16" s="182"/>
      <c r="G16" s="182"/>
      <c r="H16" s="183"/>
      <c r="I16" s="196">
        <f>+БАЛАНС!G31</f>
        <v>58</v>
      </c>
      <c r="J16" s="344">
        <f>+БАЛАНС!G32</f>
        <v>0</v>
      </c>
      <c r="K16" s="59"/>
      <c r="L16" s="343">
        <f t="shared" si="1"/>
        <v>58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491</v>
      </c>
      <c r="B17" s="8" t="s">
        <v>492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493</v>
      </c>
      <c r="B18" s="18" t="s">
        <v>494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495</v>
      </c>
      <c r="B19" s="18" t="s">
        <v>496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497</v>
      </c>
      <c r="B20" s="8" t="s">
        <v>498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499</v>
      </c>
      <c r="B21" s="8" t="s">
        <v>500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501</v>
      </c>
      <c r="B22" s="8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503</v>
      </c>
      <c r="B23" s="8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505</v>
      </c>
      <c r="B24" s="8" t="s">
        <v>506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501</v>
      </c>
      <c r="B25" s="8" t="s">
        <v>507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503</v>
      </c>
      <c r="B26" s="8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509</v>
      </c>
      <c r="B27" s="8" t="s">
        <v>510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511</v>
      </c>
      <c r="B28" s="8" t="s">
        <v>512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513</v>
      </c>
      <c r="B29" s="17" t="s">
        <v>514</v>
      </c>
      <c r="C29" s="58">
        <f>C17+C20+C21+C24+C28+C27+C15+C16</f>
        <v>500</v>
      </c>
      <c r="D29" s="58">
        <f aca="true" t="shared" si="6" ref="D29:M29">D17+D20+D21+D24+D28+D27+D15+D16</f>
        <v>0</v>
      </c>
      <c r="E29" s="58">
        <f t="shared" si="6"/>
        <v>0</v>
      </c>
      <c r="F29" s="58">
        <f t="shared" si="6"/>
        <v>19</v>
      </c>
      <c r="G29" s="58">
        <f t="shared" si="6"/>
        <v>0</v>
      </c>
      <c r="H29" s="58">
        <f t="shared" si="6"/>
        <v>0</v>
      </c>
      <c r="I29" s="58">
        <f t="shared" si="6"/>
        <v>372</v>
      </c>
      <c r="J29" s="58">
        <f t="shared" si="6"/>
        <v>0</v>
      </c>
      <c r="K29" s="58">
        <f t="shared" si="6"/>
        <v>0</v>
      </c>
      <c r="L29" s="343">
        <f t="shared" si="1"/>
        <v>891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515</v>
      </c>
      <c r="B30" s="8" t="s">
        <v>516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517</v>
      </c>
      <c r="B31" s="8" t="s">
        <v>518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519</v>
      </c>
      <c r="B32" s="17" t="s">
        <v>520</v>
      </c>
      <c r="C32" s="58">
        <f aca="true" t="shared" si="7" ref="C32:K32">C29+C30+C31</f>
        <v>500</v>
      </c>
      <c r="D32" s="58">
        <f t="shared" si="7"/>
        <v>0</v>
      </c>
      <c r="E32" s="58">
        <f t="shared" si="7"/>
        <v>0</v>
      </c>
      <c r="F32" s="58">
        <f t="shared" si="7"/>
        <v>19</v>
      </c>
      <c r="G32" s="58">
        <f t="shared" si="7"/>
        <v>0</v>
      </c>
      <c r="H32" s="58">
        <f t="shared" si="7"/>
        <v>0</v>
      </c>
      <c r="I32" s="58">
        <f t="shared" si="7"/>
        <v>372</v>
      </c>
      <c r="J32" s="58">
        <f t="shared" si="7"/>
        <v>0</v>
      </c>
      <c r="K32" s="58">
        <f t="shared" si="7"/>
        <v>0</v>
      </c>
      <c r="L32" s="343">
        <f t="shared" si="1"/>
        <v>891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 t="s">
        <v>867</v>
      </c>
      <c r="L34" s="347"/>
      <c r="M34" s="347"/>
      <c r="N34" s="11"/>
    </row>
    <row r="35" spans="1:14" ht="14.25" customHeight="1">
      <c r="A35" s="595" t="s">
        <v>857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5" t="s">
        <v>863</v>
      </c>
      <c r="L35" s="15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592"/>
      <c r="L37" s="592"/>
      <c r="M37" s="347"/>
      <c r="N37" s="11"/>
    </row>
    <row r="38" spans="1:14" ht="12">
      <c r="A38" s="452" t="s">
        <v>869</v>
      </c>
      <c r="B38" s="592"/>
      <c r="C38" s="592"/>
      <c r="D38" s="592"/>
      <c r="E38" s="592"/>
      <c r="F38" s="592"/>
      <c r="G38" s="592"/>
      <c r="H38" s="592"/>
      <c r="I38" s="592"/>
      <c r="J38" s="536"/>
      <c r="K38" s="536"/>
      <c r="L38" s="592"/>
      <c r="M38" s="592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7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7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7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2">
    <mergeCell ref="K4:L4"/>
    <mergeCell ref="B5:E5"/>
    <mergeCell ref="B38:C38"/>
    <mergeCell ref="K37:L37"/>
    <mergeCell ref="A1:M1"/>
    <mergeCell ref="D38:E38"/>
    <mergeCell ref="F38:I38"/>
    <mergeCell ref="L38:M38"/>
    <mergeCell ref="B3:I3"/>
    <mergeCell ref="B4:I4"/>
    <mergeCell ref="A35:J35"/>
    <mergeCell ref="K3:L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C2" sqref="C2:H2"/>
    </sheetView>
  </sheetViews>
  <sheetFormatPr defaultColWidth="9.00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521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599" t="s">
        <v>383</v>
      </c>
      <c r="B2" s="600"/>
      <c r="C2" s="601" t="str">
        <f>БАЛАНС!E3</f>
        <v>"Лизингова компания" АД</v>
      </c>
      <c r="D2" s="601"/>
      <c r="E2" s="601"/>
      <c r="F2" s="601"/>
      <c r="G2" s="601"/>
      <c r="H2" s="601"/>
      <c r="I2" s="481"/>
      <c r="J2" s="481"/>
      <c r="K2" s="481"/>
      <c r="L2" s="481"/>
      <c r="M2" s="482" t="s">
        <v>2</v>
      </c>
      <c r="N2" s="480"/>
      <c r="O2" s="480">
        <f>БАЛАНС!H3</f>
        <v>121126583</v>
      </c>
      <c r="P2" s="481"/>
      <c r="Q2" s="481"/>
      <c r="R2" s="524"/>
    </row>
    <row r="3" spans="1:18" ht="15">
      <c r="A3" s="599" t="s">
        <v>5</v>
      </c>
      <c r="B3" s="600"/>
      <c r="C3" s="602" t="str">
        <f>БАЛАНС!E5</f>
        <v>към 31-03-2008</v>
      </c>
      <c r="D3" s="602"/>
      <c r="E3" s="602"/>
      <c r="F3" s="483"/>
      <c r="G3" s="483"/>
      <c r="H3" s="483"/>
      <c r="I3" s="483"/>
      <c r="J3" s="483"/>
      <c r="K3" s="483"/>
      <c r="L3" s="483"/>
      <c r="M3" s="603" t="s">
        <v>4</v>
      </c>
      <c r="N3" s="603"/>
      <c r="O3" s="480">
        <f>БАЛАНС!H4</f>
        <v>1260</v>
      </c>
      <c r="P3" s="484"/>
      <c r="Q3" s="484"/>
      <c r="R3" s="525"/>
    </row>
    <row r="4" spans="1:18" ht="12">
      <c r="A4" s="485" t="s">
        <v>522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523</v>
      </c>
    </row>
    <row r="5" spans="1:18" s="99" customFormat="1" ht="30.75" customHeight="1">
      <c r="A5" s="604" t="s">
        <v>463</v>
      </c>
      <c r="B5" s="605"/>
      <c r="C5" s="608" t="s">
        <v>8</v>
      </c>
      <c r="D5" s="356" t="s">
        <v>524</v>
      </c>
      <c r="E5" s="356"/>
      <c r="F5" s="356"/>
      <c r="G5" s="356"/>
      <c r="H5" s="356" t="s">
        <v>525</v>
      </c>
      <c r="I5" s="356"/>
      <c r="J5" s="613" t="s">
        <v>526</v>
      </c>
      <c r="K5" s="356" t="s">
        <v>527</v>
      </c>
      <c r="L5" s="356"/>
      <c r="M5" s="356"/>
      <c r="N5" s="356"/>
      <c r="O5" s="356" t="s">
        <v>525</v>
      </c>
      <c r="P5" s="356"/>
      <c r="Q5" s="613" t="s">
        <v>528</v>
      </c>
      <c r="R5" s="613" t="s">
        <v>529</v>
      </c>
    </row>
    <row r="6" spans="1:18" s="99" customFormat="1" ht="48">
      <c r="A6" s="606"/>
      <c r="B6" s="607"/>
      <c r="C6" s="609"/>
      <c r="D6" s="357" t="s">
        <v>530</v>
      </c>
      <c r="E6" s="357" t="s">
        <v>531</v>
      </c>
      <c r="F6" s="357" t="s">
        <v>532</v>
      </c>
      <c r="G6" s="357" t="s">
        <v>533</v>
      </c>
      <c r="H6" s="357" t="s">
        <v>534</v>
      </c>
      <c r="I6" s="357" t="s">
        <v>535</v>
      </c>
      <c r="J6" s="614"/>
      <c r="K6" s="357" t="s">
        <v>530</v>
      </c>
      <c r="L6" s="357" t="s">
        <v>536</v>
      </c>
      <c r="M6" s="357" t="s">
        <v>537</v>
      </c>
      <c r="N6" s="357" t="s">
        <v>538</v>
      </c>
      <c r="O6" s="357" t="s">
        <v>534</v>
      </c>
      <c r="P6" s="357" t="s">
        <v>535</v>
      </c>
      <c r="Q6" s="614"/>
      <c r="R6" s="614"/>
    </row>
    <row r="7" spans="1:18" s="99" customFormat="1" ht="12">
      <c r="A7" s="359" t="s">
        <v>539</v>
      </c>
      <c r="B7" s="359"/>
      <c r="C7" s="360" t="s">
        <v>15</v>
      </c>
      <c r="D7" s="357">
        <v>1</v>
      </c>
      <c r="E7" s="357">
        <v>2</v>
      </c>
      <c r="F7" s="357">
        <v>3</v>
      </c>
      <c r="G7" s="357">
        <v>4</v>
      </c>
      <c r="H7" s="357">
        <v>5</v>
      </c>
      <c r="I7" s="357">
        <v>6</v>
      </c>
      <c r="J7" s="357">
        <v>7</v>
      </c>
      <c r="K7" s="357">
        <v>8</v>
      </c>
      <c r="L7" s="357">
        <v>9</v>
      </c>
      <c r="M7" s="357">
        <v>10</v>
      </c>
      <c r="N7" s="357">
        <v>11</v>
      </c>
      <c r="O7" s="357">
        <v>12</v>
      </c>
      <c r="P7" s="357">
        <v>13</v>
      </c>
      <c r="Q7" s="357">
        <v>14</v>
      </c>
      <c r="R7" s="357">
        <v>15</v>
      </c>
    </row>
    <row r="8" spans="1:18" ht="27" customHeight="1">
      <c r="A8" s="361" t="s">
        <v>540</v>
      </c>
      <c r="B8" s="362" t="s">
        <v>541</v>
      </c>
      <c r="C8" s="363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</row>
    <row r="9" spans="1:28" ht="12">
      <c r="A9" s="365" t="s">
        <v>542</v>
      </c>
      <c r="B9" s="365" t="s">
        <v>543</v>
      </c>
      <c r="C9" s="366" t="s">
        <v>544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5" t="s">
        <v>545</v>
      </c>
      <c r="B10" s="365" t="s">
        <v>546</v>
      </c>
      <c r="C10" s="366" t="s">
        <v>547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5" t="s">
        <v>548</v>
      </c>
      <c r="B11" s="365" t="s">
        <v>549</v>
      </c>
      <c r="C11" s="366" t="s">
        <v>550</v>
      </c>
      <c r="D11" s="188">
        <v>645</v>
      </c>
      <c r="E11" s="188">
        <v>0</v>
      </c>
      <c r="F11" s="188">
        <v>0</v>
      </c>
      <c r="G11" s="73">
        <f t="shared" si="2"/>
        <v>645</v>
      </c>
      <c r="H11" s="64"/>
      <c r="I11" s="64"/>
      <c r="J11" s="73">
        <f t="shared" si="3"/>
        <v>645</v>
      </c>
      <c r="K11" s="64">
        <v>627</v>
      </c>
      <c r="L11" s="64">
        <v>12</v>
      </c>
      <c r="M11" s="64">
        <v>0</v>
      </c>
      <c r="N11" s="73">
        <f t="shared" si="4"/>
        <v>639</v>
      </c>
      <c r="O11" s="64"/>
      <c r="P11" s="64"/>
      <c r="Q11" s="73">
        <f t="shared" si="0"/>
        <v>639</v>
      </c>
      <c r="R11" s="73">
        <f t="shared" si="1"/>
        <v>6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5" t="s">
        <v>551</v>
      </c>
      <c r="B12" s="365" t="s">
        <v>552</v>
      </c>
      <c r="C12" s="366" t="s">
        <v>553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5" t="s">
        <v>554</v>
      </c>
      <c r="B13" s="365" t="s">
        <v>555</v>
      </c>
      <c r="C13" s="366" t="s">
        <v>556</v>
      </c>
      <c r="D13" s="188">
        <v>1752</v>
      </c>
      <c r="E13" s="188">
        <v>103</v>
      </c>
      <c r="F13" s="188">
        <v>74</v>
      </c>
      <c r="G13" s="73">
        <f t="shared" si="2"/>
        <v>1781</v>
      </c>
      <c r="H13" s="64"/>
      <c r="I13" s="64"/>
      <c r="J13" s="73">
        <f t="shared" si="3"/>
        <v>1781</v>
      </c>
      <c r="K13" s="64">
        <v>659</v>
      </c>
      <c r="L13" s="64">
        <v>104</v>
      </c>
      <c r="M13" s="64">
        <v>42</v>
      </c>
      <c r="N13" s="73">
        <f t="shared" si="4"/>
        <v>721</v>
      </c>
      <c r="O13" s="64"/>
      <c r="P13" s="64"/>
      <c r="Q13" s="73">
        <f t="shared" si="0"/>
        <v>721</v>
      </c>
      <c r="R13" s="73">
        <f t="shared" si="1"/>
        <v>1060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5" t="s">
        <v>557</v>
      </c>
      <c r="B14" s="365" t="s">
        <v>558</v>
      </c>
      <c r="C14" s="366" t="s">
        <v>559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8" customFormat="1" ht="24">
      <c r="A15" s="453" t="s">
        <v>853</v>
      </c>
      <c r="B15" s="373" t="s">
        <v>854</v>
      </c>
      <c r="C15" s="454" t="s">
        <v>855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5" t="s">
        <v>560</v>
      </c>
      <c r="B16" s="192" t="s">
        <v>561</v>
      </c>
      <c r="C16" s="366" t="s">
        <v>562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5"/>
      <c r="B17" s="367" t="s">
        <v>563</v>
      </c>
      <c r="C17" s="368" t="s">
        <v>564</v>
      </c>
      <c r="D17" s="193">
        <f>SUM(D9:D16)</f>
        <v>2397</v>
      </c>
      <c r="E17" s="193">
        <f>SUM(E9:E16)</f>
        <v>103</v>
      </c>
      <c r="F17" s="193">
        <f>SUM(F9:F16)</f>
        <v>74</v>
      </c>
      <c r="G17" s="73">
        <f t="shared" si="2"/>
        <v>2426</v>
      </c>
      <c r="H17" s="74">
        <f>SUM(H9:H16)</f>
        <v>0</v>
      </c>
      <c r="I17" s="74">
        <f>SUM(I9:I16)</f>
        <v>0</v>
      </c>
      <c r="J17" s="73">
        <f t="shared" si="3"/>
        <v>2426</v>
      </c>
      <c r="K17" s="74">
        <f>SUM(K9:K16)</f>
        <v>1286</v>
      </c>
      <c r="L17" s="74">
        <f>SUM(L9:L16)</f>
        <v>116</v>
      </c>
      <c r="M17" s="74">
        <f>SUM(M9:M16)</f>
        <v>42</v>
      </c>
      <c r="N17" s="73">
        <f t="shared" si="4"/>
        <v>1360</v>
      </c>
      <c r="O17" s="74">
        <f>SUM(O9:O16)</f>
        <v>0</v>
      </c>
      <c r="P17" s="74">
        <f>SUM(P9:P16)</f>
        <v>0</v>
      </c>
      <c r="Q17" s="73">
        <f t="shared" si="5"/>
        <v>1360</v>
      </c>
      <c r="R17" s="73">
        <f t="shared" si="6"/>
        <v>1066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9" t="s">
        <v>565</v>
      </c>
      <c r="B18" s="370" t="s">
        <v>566</v>
      </c>
      <c r="C18" s="368" t="s">
        <v>567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1" t="s">
        <v>568</v>
      </c>
      <c r="B19" s="370" t="s">
        <v>569</v>
      </c>
      <c r="C19" s="368" t="s">
        <v>570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2" t="s">
        <v>571</v>
      </c>
      <c r="B20" s="362" t="s">
        <v>572</v>
      </c>
      <c r="C20" s="366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5" t="s">
        <v>542</v>
      </c>
      <c r="B21" s="365" t="s">
        <v>573</v>
      </c>
      <c r="C21" s="366" t="s">
        <v>574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5" t="s">
        <v>545</v>
      </c>
      <c r="B22" s="365" t="s">
        <v>575</v>
      </c>
      <c r="C22" s="366" t="s">
        <v>576</v>
      </c>
      <c r="D22" s="188">
        <v>9</v>
      </c>
      <c r="E22" s="188"/>
      <c r="F22" s="188"/>
      <c r="G22" s="73">
        <f t="shared" si="2"/>
        <v>9</v>
      </c>
      <c r="H22" s="64"/>
      <c r="I22" s="64"/>
      <c r="J22" s="73">
        <f t="shared" si="3"/>
        <v>9</v>
      </c>
      <c r="K22" s="64">
        <v>9</v>
      </c>
      <c r="L22" s="64"/>
      <c r="M22" s="64"/>
      <c r="N22" s="73">
        <f t="shared" si="4"/>
        <v>9</v>
      </c>
      <c r="O22" s="64"/>
      <c r="P22" s="64"/>
      <c r="Q22" s="73">
        <f t="shared" si="5"/>
        <v>9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3" t="s">
        <v>548</v>
      </c>
      <c r="B23" s="373" t="s">
        <v>577</v>
      </c>
      <c r="C23" s="366" t="s">
        <v>578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5" t="s">
        <v>551</v>
      </c>
      <c r="B24" s="374" t="s">
        <v>561</v>
      </c>
      <c r="C24" s="366" t="s">
        <v>579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5"/>
      <c r="B25" s="367" t="s">
        <v>836</v>
      </c>
      <c r="C25" s="375" t="s">
        <v>581</v>
      </c>
      <c r="D25" s="189">
        <f>SUM(D21:D24)</f>
        <v>9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9</v>
      </c>
      <c r="H25" s="65">
        <f t="shared" si="7"/>
        <v>0</v>
      </c>
      <c r="I25" s="65">
        <f t="shared" si="7"/>
        <v>0</v>
      </c>
      <c r="J25" s="66">
        <f t="shared" si="3"/>
        <v>9</v>
      </c>
      <c r="K25" s="65">
        <f t="shared" si="7"/>
        <v>9</v>
      </c>
      <c r="L25" s="65">
        <f t="shared" si="7"/>
        <v>0</v>
      </c>
      <c r="M25" s="65">
        <f t="shared" si="7"/>
        <v>0</v>
      </c>
      <c r="N25" s="66">
        <f t="shared" si="4"/>
        <v>9</v>
      </c>
      <c r="O25" s="65">
        <f t="shared" si="7"/>
        <v>0</v>
      </c>
      <c r="P25" s="65">
        <f t="shared" si="7"/>
        <v>0</v>
      </c>
      <c r="Q25" s="66">
        <f t="shared" si="5"/>
        <v>9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2" t="s">
        <v>582</v>
      </c>
      <c r="B26" s="376" t="s">
        <v>583</v>
      </c>
      <c r="C26" s="377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1"/>
    </row>
    <row r="27" spans="1:28" ht="12">
      <c r="A27" s="365" t="s">
        <v>542</v>
      </c>
      <c r="B27" s="378" t="s">
        <v>850</v>
      </c>
      <c r="C27" s="379" t="s">
        <v>584</v>
      </c>
      <c r="D27" s="191">
        <f>SUM(D28:D31)</f>
        <v>11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11</v>
      </c>
      <c r="H27" s="69">
        <f t="shared" si="8"/>
        <v>0</v>
      </c>
      <c r="I27" s="69">
        <f t="shared" si="8"/>
        <v>0</v>
      </c>
      <c r="J27" s="70">
        <f t="shared" si="3"/>
        <v>11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11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5"/>
      <c r="B28" s="365" t="s">
        <v>106</v>
      </c>
      <c r="C28" s="366" t="s">
        <v>585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5"/>
      <c r="B29" s="365" t="s">
        <v>108</v>
      </c>
      <c r="C29" s="366" t="s">
        <v>586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5"/>
      <c r="B30" s="365" t="s">
        <v>112</v>
      </c>
      <c r="C30" s="366" t="s">
        <v>587</v>
      </c>
      <c r="D30" s="188">
        <v>11</v>
      </c>
      <c r="E30" s="188"/>
      <c r="F30" s="188"/>
      <c r="G30" s="73">
        <f t="shared" si="2"/>
        <v>11</v>
      </c>
      <c r="H30" s="71"/>
      <c r="I30" s="71"/>
      <c r="J30" s="73">
        <f t="shared" si="3"/>
        <v>11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11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5"/>
      <c r="B31" s="365" t="s">
        <v>114</v>
      </c>
      <c r="C31" s="366" t="s">
        <v>588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5" t="s">
        <v>545</v>
      </c>
      <c r="B32" s="378" t="s">
        <v>589</v>
      </c>
      <c r="C32" s="366" t="s">
        <v>590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5"/>
      <c r="B33" s="380" t="s">
        <v>120</v>
      </c>
      <c r="C33" s="366" t="s">
        <v>591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5"/>
      <c r="B34" s="380" t="s">
        <v>592</v>
      </c>
      <c r="C34" s="366" t="s">
        <v>593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5"/>
      <c r="B35" s="380" t="s">
        <v>594</v>
      </c>
      <c r="C35" s="366" t="s">
        <v>595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5"/>
      <c r="B36" s="380" t="s">
        <v>596</v>
      </c>
      <c r="C36" s="366" t="s">
        <v>597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5" t="s">
        <v>548</v>
      </c>
      <c r="B37" s="380" t="s">
        <v>561</v>
      </c>
      <c r="C37" s="366" t="s">
        <v>598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5"/>
      <c r="B38" s="367" t="s">
        <v>851</v>
      </c>
      <c r="C38" s="368" t="s">
        <v>600</v>
      </c>
      <c r="D38" s="193">
        <f>D27+D32+D37</f>
        <v>11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11</v>
      </c>
      <c r="H38" s="74">
        <f t="shared" si="12"/>
        <v>0</v>
      </c>
      <c r="I38" s="74">
        <f t="shared" si="12"/>
        <v>0</v>
      </c>
      <c r="J38" s="73">
        <f t="shared" si="3"/>
        <v>11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11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2" customFormat="1" ht="12">
      <c r="A39" s="369" t="s">
        <v>601</v>
      </c>
      <c r="B39" s="369" t="s">
        <v>602</v>
      </c>
      <c r="C39" s="368" t="s">
        <v>603</v>
      </c>
      <c r="D39" s="570"/>
      <c r="E39" s="570"/>
      <c r="F39" s="570"/>
      <c r="G39" s="73">
        <f t="shared" si="2"/>
        <v>0</v>
      </c>
      <c r="H39" s="570"/>
      <c r="I39" s="570"/>
      <c r="J39" s="73">
        <f t="shared" si="3"/>
        <v>0</v>
      </c>
      <c r="K39" s="570"/>
      <c r="L39" s="570"/>
      <c r="M39" s="570"/>
      <c r="N39" s="73">
        <f t="shared" si="4"/>
        <v>0</v>
      </c>
      <c r="O39" s="570"/>
      <c r="P39" s="570"/>
      <c r="Q39" s="73">
        <f t="shared" si="9"/>
        <v>0</v>
      </c>
      <c r="R39" s="73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5"/>
      <c r="B40" s="369" t="s">
        <v>604</v>
      </c>
      <c r="C40" s="358" t="s">
        <v>605</v>
      </c>
      <c r="D40" s="436">
        <f>D17+D18+D19+D25+D38+D39</f>
        <v>2417</v>
      </c>
      <c r="E40" s="436">
        <f>E17+E18+E19+E25+E38+E39</f>
        <v>103</v>
      </c>
      <c r="F40" s="436">
        <f aca="true" t="shared" si="13" ref="F40:R40">F17+F18+F19+F25+F38+F39</f>
        <v>74</v>
      </c>
      <c r="G40" s="436">
        <f t="shared" si="13"/>
        <v>2446</v>
      </c>
      <c r="H40" s="436">
        <f t="shared" si="13"/>
        <v>0</v>
      </c>
      <c r="I40" s="436">
        <f t="shared" si="13"/>
        <v>0</v>
      </c>
      <c r="J40" s="436">
        <f t="shared" si="13"/>
        <v>2446</v>
      </c>
      <c r="K40" s="436">
        <f t="shared" si="13"/>
        <v>1295</v>
      </c>
      <c r="L40" s="436">
        <f t="shared" si="13"/>
        <v>116</v>
      </c>
      <c r="M40" s="436">
        <f t="shared" si="13"/>
        <v>42</v>
      </c>
      <c r="N40" s="436">
        <f t="shared" si="13"/>
        <v>1369</v>
      </c>
      <c r="O40" s="436">
        <f t="shared" si="13"/>
        <v>0</v>
      </c>
      <c r="P40" s="436">
        <f t="shared" si="13"/>
        <v>0</v>
      </c>
      <c r="Q40" s="436">
        <f t="shared" si="13"/>
        <v>1369</v>
      </c>
      <c r="R40" s="436">
        <f t="shared" si="13"/>
        <v>1077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2"/>
      <c r="E41" s="382"/>
      <c r="F41" s="382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</row>
    <row r="42" spans="1:18" ht="12">
      <c r="A42" s="350"/>
      <c r="B42" s="350" t="s">
        <v>606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870</v>
      </c>
      <c r="C44" s="353"/>
      <c r="D44" s="354"/>
      <c r="E44" s="354"/>
      <c r="F44" s="354"/>
      <c r="G44" s="350"/>
      <c r="H44" s="355" t="s">
        <v>865</v>
      </c>
      <c r="I44" s="355"/>
      <c r="J44" s="355"/>
      <c r="K44" s="610"/>
      <c r="L44" s="610"/>
      <c r="M44" s="610"/>
      <c r="N44" s="610"/>
      <c r="O44" s="611" t="s">
        <v>860</v>
      </c>
      <c r="P44" s="612"/>
      <c r="Q44" s="612"/>
      <c r="R44" s="612"/>
    </row>
    <row r="45" spans="1:18" ht="12">
      <c r="A45" s="348"/>
      <c r="B45" s="348"/>
      <c r="C45" s="348"/>
      <c r="D45" s="529"/>
      <c r="E45" s="529"/>
      <c r="F45" s="529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9"/>
      <c r="E46" s="529"/>
      <c r="F46" s="529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9"/>
      <c r="E47" s="529"/>
      <c r="F47" s="529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9"/>
      <c r="E48" s="529"/>
      <c r="F48" s="529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9"/>
      <c r="E49" s="529"/>
      <c r="F49" s="529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9"/>
      <c r="E50" s="529"/>
      <c r="F50" s="529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B3" sqref="B3:C3"/>
    </sheetView>
  </sheetViews>
  <sheetFormatPr defaultColWidth="9.00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8" t="s">
        <v>607</v>
      </c>
      <c r="B1" s="618"/>
      <c r="C1" s="618"/>
      <c r="D1" s="618"/>
      <c r="E1" s="618"/>
      <c r="F1" s="136"/>
    </row>
    <row r="2" spans="1:6" ht="12">
      <c r="A2" s="488"/>
      <c r="B2" s="489"/>
      <c r="C2" s="490"/>
      <c r="D2" s="106"/>
      <c r="E2" s="523"/>
      <c r="F2" s="98"/>
    </row>
    <row r="3" spans="1:15" ht="13.5" customHeight="1">
      <c r="A3" s="491" t="s">
        <v>383</v>
      </c>
      <c r="B3" s="621" t="str">
        <f>БАЛАНС!E3</f>
        <v>"Лизингова компания" АД</v>
      </c>
      <c r="C3" s="622"/>
      <c r="D3" s="524" t="s">
        <v>2</v>
      </c>
      <c r="E3" s="106">
        <f>БАЛАНС!H3</f>
        <v>121126583</v>
      </c>
      <c r="F3" s="521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5</v>
      </c>
      <c r="B4" s="619" t="str">
        <f>БАЛАНС!E5</f>
        <v>към 31-03-2008</v>
      </c>
      <c r="C4" s="620"/>
      <c r="D4" s="525" t="s">
        <v>4</v>
      </c>
      <c r="E4" s="106">
        <f>БАЛАНС!H4</f>
        <v>1260</v>
      </c>
      <c r="F4" s="414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608</v>
      </c>
      <c r="B5" s="494"/>
      <c r="C5" s="495"/>
      <c r="D5" s="106"/>
      <c r="E5" s="496" t="s">
        <v>609</v>
      </c>
    </row>
    <row r="6" spans="1:14" s="99" customFormat="1" ht="12">
      <c r="A6" s="388" t="s">
        <v>463</v>
      </c>
      <c r="B6" s="389" t="s">
        <v>8</v>
      </c>
      <c r="C6" s="390" t="s">
        <v>610</v>
      </c>
      <c r="D6" s="137" t="s">
        <v>611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8"/>
      <c r="B7" s="391"/>
      <c r="C7" s="390"/>
      <c r="D7" s="392" t="s">
        <v>612</v>
      </c>
      <c r="E7" s="123" t="s">
        <v>613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1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2" t="s">
        <v>614</v>
      </c>
      <c r="B9" s="393" t="s">
        <v>615</v>
      </c>
      <c r="C9" s="107"/>
      <c r="D9" s="107"/>
      <c r="E9" s="119">
        <f>C9-D9</f>
        <v>0</v>
      </c>
      <c r="F9" s="105"/>
    </row>
    <row r="10" spans="1:6" ht="12">
      <c r="A10" s="392" t="s">
        <v>616</v>
      </c>
      <c r="B10" s="394"/>
      <c r="C10" s="103"/>
      <c r="D10" s="103"/>
      <c r="E10" s="119"/>
      <c r="F10" s="105"/>
    </row>
    <row r="11" spans="1:15" ht="12">
      <c r="A11" s="395" t="s">
        <v>617</v>
      </c>
      <c r="B11" s="396" t="s">
        <v>618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5" t="s">
        <v>619</v>
      </c>
      <c r="B12" s="396" t="s">
        <v>620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5" t="s">
        <v>621</v>
      </c>
      <c r="B13" s="396" t="s">
        <v>622</v>
      </c>
      <c r="C13" s="107"/>
      <c r="D13" s="107"/>
      <c r="E13" s="119">
        <f t="shared" si="0"/>
        <v>0</v>
      </c>
      <c r="F13" s="105"/>
    </row>
    <row r="14" spans="1:6" ht="12">
      <c r="A14" s="395" t="s">
        <v>623</v>
      </c>
      <c r="B14" s="396" t="s">
        <v>624</v>
      </c>
      <c r="C14" s="107"/>
      <c r="D14" s="107"/>
      <c r="E14" s="119">
        <f t="shared" si="0"/>
        <v>0</v>
      </c>
      <c r="F14" s="105"/>
    </row>
    <row r="15" spans="1:6" ht="12">
      <c r="A15" s="395" t="s">
        <v>625</v>
      </c>
      <c r="B15" s="396" t="s">
        <v>626</v>
      </c>
      <c r="C15" s="107"/>
      <c r="D15" s="107"/>
      <c r="E15" s="119">
        <f t="shared" si="0"/>
        <v>0</v>
      </c>
      <c r="F15" s="105"/>
    </row>
    <row r="16" spans="1:15" ht="12">
      <c r="A16" s="395" t="s">
        <v>627</v>
      </c>
      <c r="B16" s="396" t="s">
        <v>628</v>
      </c>
      <c r="C16" s="118">
        <f>+C17+C18</f>
        <v>5773</v>
      </c>
      <c r="D16" s="118">
        <f>+D17+D18</f>
        <v>0</v>
      </c>
      <c r="E16" s="119">
        <f t="shared" si="0"/>
        <v>5773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5" t="s">
        <v>629</v>
      </c>
      <c r="B17" s="396" t="s">
        <v>630</v>
      </c>
      <c r="C17" s="107">
        <v>5773</v>
      </c>
      <c r="D17" s="107"/>
      <c r="E17" s="119">
        <f t="shared" si="0"/>
        <v>5773</v>
      </c>
      <c r="F17" s="105"/>
    </row>
    <row r="18" spans="1:6" ht="12">
      <c r="A18" s="395" t="s">
        <v>623</v>
      </c>
      <c r="B18" s="396" t="s">
        <v>631</v>
      </c>
      <c r="C18" s="107"/>
      <c r="D18" s="107"/>
      <c r="E18" s="119">
        <f t="shared" si="0"/>
        <v>0</v>
      </c>
      <c r="F18" s="105"/>
    </row>
    <row r="19" spans="1:15" ht="12">
      <c r="A19" s="397" t="s">
        <v>632</v>
      </c>
      <c r="B19" s="393" t="s">
        <v>633</v>
      </c>
      <c r="C19" s="103">
        <f>C11+C15+C16</f>
        <v>5773</v>
      </c>
      <c r="D19" s="103">
        <f>D11+D15+D16</f>
        <v>0</v>
      </c>
      <c r="E19" s="117">
        <f>E11+E15+E16</f>
        <v>5773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2" t="s">
        <v>634</v>
      </c>
      <c r="B20" s="394"/>
      <c r="C20" s="118"/>
      <c r="D20" s="103"/>
      <c r="E20" s="119">
        <f t="shared" si="0"/>
        <v>0</v>
      </c>
      <c r="F20" s="105"/>
    </row>
    <row r="21" spans="1:6" ht="12">
      <c r="A21" s="395" t="s">
        <v>635</v>
      </c>
      <c r="B21" s="393" t="s">
        <v>636</v>
      </c>
      <c r="C21" s="107"/>
      <c r="D21" s="107"/>
      <c r="E21" s="119">
        <f t="shared" si="0"/>
        <v>0</v>
      </c>
      <c r="F21" s="105"/>
    </row>
    <row r="22" spans="1:6" ht="12">
      <c r="A22" s="395"/>
      <c r="B22" s="394"/>
      <c r="C22" s="118"/>
      <c r="D22" s="103"/>
      <c r="E22" s="119"/>
      <c r="F22" s="105"/>
    </row>
    <row r="23" spans="1:6" ht="12">
      <c r="A23" s="392" t="s">
        <v>637</v>
      </c>
      <c r="B23" s="398"/>
      <c r="C23" s="118"/>
      <c r="D23" s="103"/>
      <c r="E23" s="119"/>
      <c r="F23" s="105"/>
    </row>
    <row r="24" spans="1:15" ht="12">
      <c r="A24" s="395" t="s">
        <v>638</v>
      </c>
      <c r="B24" s="396" t="s">
        <v>639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5" t="s">
        <v>640</v>
      </c>
      <c r="B25" s="396" t="s">
        <v>641</v>
      </c>
      <c r="C25" s="107"/>
      <c r="D25" s="107"/>
      <c r="E25" s="119">
        <f t="shared" si="0"/>
        <v>0</v>
      </c>
      <c r="F25" s="105"/>
    </row>
    <row r="26" spans="1:6" ht="12">
      <c r="A26" s="395" t="s">
        <v>642</v>
      </c>
      <c r="B26" s="396" t="s">
        <v>643</v>
      </c>
      <c r="C26" s="107"/>
      <c r="D26" s="107"/>
      <c r="E26" s="119">
        <f t="shared" si="0"/>
        <v>0</v>
      </c>
      <c r="F26" s="105"/>
    </row>
    <row r="27" spans="1:6" ht="12">
      <c r="A27" s="395" t="s">
        <v>644</v>
      </c>
      <c r="B27" s="396" t="s">
        <v>645</v>
      </c>
      <c r="C27" s="107">
        <v>0</v>
      </c>
      <c r="D27" s="107">
        <v>0</v>
      </c>
      <c r="E27" s="119">
        <f t="shared" si="0"/>
        <v>0</v>
      </c>
      <c r="F27" s="105"/>
    </row>
    <row r="28" spans="1:6" ht="12">
      <c r="A28" s="395" t="s">
        <v>646</v>
      </c>
      <c r="B28" s="396" t="s">
        <v>647</v>
      </c>
      <c r="C28" s="107">
        <v>446</v>
      </c>
      <c r="D28" s="107">
        <v>446</v>
      </c>
      <c r="E28" s="119">
        <f t="shared" si="0"/>
        <v>0</v>
      </c>
      <c r="F28" s="105"/>
    </row>
    <row r="29" spans="1:6" ht="12">
      <c r="A29" s="395" t="s">
        <v>648</v>
      </c>
      <c r="B29" s="396" t="s">
        <v>649</v>
      </c>
      <c r="C29" s="107">
        <v>189</v>
      </c>
      <c r="D29" s="107">
        <v>189</v>
      </c>
      <c r="E29" s="119">
        <f t="shared" si="0"/>
        <v>0</v>
      </c>
      <c r="F29" s="105"/>
    </row>
    <row r="30" spans="1:6" ht="12">
      <c r="A30" s="395" t="s">
        <v>650</v>
      </c>
      <c r="B30" s="396" t="s">
        <v>651</v>
      </c>
      <c r="C30" s="107">
        <v>0</v>
      </c>
      <c r="D30" s="107">
        <v>0</v>
      </c>
      <c r="E30" s="119">
        <f t="shared" si="0"/>
        <v>0</v>
      </c>
      <c r="F30" s="105"/>
    </row>
    <row r="31" spans="1:6" ht="12">
      <c r="A31" s="395" t="s">
        <v>652</v>
      </c>
      <c r="B31" s="396" t="s">
        <v>653</v>
      </c>
      <c r="C31" s="107">
        <v>6</v>
      </c>
      <c r="D31" s="107">
        <v>6</v>
      </c>
      <c r="E31" s="119">
        <f t="shared" si="0"/>
        <v>0</v>
      </c>
      <c r="F31" s="105"/>
    </row>
    <row r="32" spans="1:6" ht="12">
      <c r="A32" s="395" t="s">
        <v>654</v>
      </c>
      <c r="B32" s="396" t="s">
        <v>655</v>
      </c>
      <c r="C32" s="107"/>
      <c r="D32" s="107"/>
      <c r="E32" s="119">
        <f t="shared" si="0"/>
        <v>0</v>
      </c>
      <c r="F32" s="105"/>
    </row>
    <row r="33" spans="1:15" ht="12">
      <c r="A33" s="395" t="s">
        <v>656</v>
      </c>
      <c r="B33" s="396" t="s">
        <v>657</v>
      </c>
      <c r="C33" s="104">
        <f>SUM(C34:C37)</f>
        <v>1</v>
      </c>
      <c r="D33" s="104">
        <f>SUM(D34:D37)</f>
        <v>1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5" t="s">
        <v>658</v>
      </c>
      <c r="B34" s="396" t="s">
        <v>659</v>
      </c>
      <c r="C34" s="107"/>
      <c r="D34" s="107"/>
      <c r="E34" s="119">
        <f t="shared" si="0"/>
        <v>0</v>
      </c>
      <c r="F34" s="105"/>
    </row>
    <row r="35" spans="1:6" ht="12">
      <c r="A35" s="395" t="s">
        <v>660</v>
      </c>
      <c r="B35" s="396" t="s">
        <v>661</v>
      </c>
      <c r="C35" s="107"/>
      <c r="D35" s="107"/>
      <c r="E35" s="119">
        <f t="shared" si="0"/>
        <v>0</v>
      </c>
      <c r="F35" s="105"/>
    </row>
    <row r="36" spans="1:6" ht="12">
      <c r="A36" s="395" t="s">
        <v>662</v>
      </c>
      <c r="B36" s="396" t="s">
        <v>663</v>
      </c>
      <c r="C36" s="107"/>
      <c r="D36" s="107"/>
      <c r="E36" s="119">
        <f t="shared" si="0"/>
        <v>0</v>
      </c>
      <c r="F36" s="105"/>
    </row>
    <row r="37" spans="1:6" ht="12">
      <c r="A37" s="395" t="s">
        <v>664</v>
      </c>
      <c r="B37" s="396" t="s">
        <v>665</v>
      </c>
      <c r="C37" s="107">
        <v>1</v>
      </c>
      <c r="D37" s="107">
        <v>1</v>
      </c>
      <c r="E37" s="119">
        <f t="shared" si="0"/>
        <v>0</v>
      </c>
      <c r="F37" s="105"/>
    </row>
    <row r="38" spans="1:15" ht="12">
      <c r="A38" s="395" t="s">
        <v>666</v>
      </c>
      <c r="B38" s="396" t="s">
        <v>667</v>
      </c>
      <c r="C38" s="118">
        <f>SUM(C39:C42)</f>
        <v>4721</v>
      </c>
      <c r="D38" s="104">
        <f>SUM(D39:D42)</f>
        <v>4721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5" t="s">
        <v>668</v>
      </c>
      <c r="B39" s="396" t="s">
        <v>669</v>
      </c>
      <c r="C39" s="107"/>
      <c r="D39" s="107"/>
      <c r="E39" s="119">
        <f t="shared" si="0"/>
        <v>0</v>
      </c>
      <c r="F39" s="105"/>
    </row>
    <row r="40" spans="1:6" ht="12">
      <c r="A40" s="395" t="s">
        <v>670</v>
      </c>
      <c r="B40" s="396" t="s">
        <v>671</v>
      </c>
      <c r="C40" s="107"/>
      <c r="D40" s="107"/>
      <c r="E40" s="119">
        <f t="shared" si="0"/>
        <v>0</v>
      </c>
      <c r="F40" s="105"/>
    </row>
    <row r="41" spans="1:6" ht="12">
      <c r="A41" s="395" t="s">
        <v>672</v>
      </c>
      <c r="B41" s="396" t="s">
        <v>673</v>
      </c>
      <c r="C41" s="107"/>
      <c r="D41" s="107"/>
      <c r="E41" s="119">
        <f t="shared" si="0"/>
        <v>0</v>
      </c>
      <c r="F41" s="105"/>
    </row>
    <row r="42" spans="1:6" ht="12">
      <c r="A42" s="395" t="s">
        <v>674</v>
      </c>
      <c r="B42" s="396" t="s">
        <v>675</v>
      </c>
      <c r="C42" s="107">
        <v>4721</v>
      </c>
      <c r="D42" s="107">
        <v>4721</v>
      </c>
      <c r="E42" s="119">
        <f t="shared" si="0"/>
        <v>0</v>
      </c>
      <c r="F42" s="105"/>
    </row>
    <row r="43" spans="1:15" ht="12">
      <c r="A43" s="397" t="s">
        <v>676</v>
      </c>
      <c r="B43" s="393" t="s">
        <v>677</v>
      </c>
      <c r="C43" s="103">
        <f>C24+C28+C29+C31+C30+C32+C33+C38</f>
        <v>5363</v>
      </c>
      <c r="D43" s="103">
        <f>D24+D28+D29+D31+D30+D32+D33+D38</f>
        <v>5363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2" t="s">
        <v>678</v>
      </c>
      <c r="B44" s="394" t="s">
        <v>679</v>
      </c>
      <c r="C44" s="102">
        <f>C43+C21+C19+C9</f>
        <v>11136</v>
      </c>
      <c r="D44" s="102">
        <f>D43+D21+D19+D9</f>
        <v>5363</v>
      </c>
      <c r="E44" s="117">
        <f>E43+E21+E19+E9</f>
        <v>5773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9"/>
      <c r="B45" s="400"/>
      <c r="C45" s="401"/>
      <c r="D45" s="401"/>
      <c r="E45" s="401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9"/>
      <c r="B46" s="400"/>
      <c r="C46" s="401"/>
      <c r="D46" s="401"/>
      <c r="E46" s="401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9" t="s">
        <v>680</v>
      </c>
      <c r="B47" s="400"/>
      <c r="C47" s="402"/>
      <c r="D47" s="402"/>
      <c r="E47" s="402"/>
      <c r="F47" s="121" t="s">
        <v>275</v>
      </c>
    </row>
    <row r="48" spans="1:6" s="99" customFormat="1" ht="24">
      <c r="A48" s="388" t="s">
        <v>463</v>
      </c>
      <c r="B48" s="389" t="s">
        <v>8</v>
      </c>
      <c r="C48" s="403" t="s">
        <v>681</v>
      </c>
      <c r="D48" s="137" t="s">
        <v>682</v>
      </c>
      <c r="E48" s="137"/>
      <c r="F48" s="137" t="s">
        <v>683</v>
      </c>
    </row>
    <row r="49" spans="1:6" s="99" customFormat="1" ht="12">
      <c r="A49" s="388"/>
      <c r="B49" s="391"/>
      <c r="C49" s="403"/>
      <c r="D49" s="392" t="s">
        <v>612</v>
      </c>
      <c r="E49" s="392" t="s">
        <v>613</v>
      </c>
      <c r="F49" s="137"/>
    </row>
    <row r="50" spans="1:6" s="99" customFormat="1" ht="12">
      <c r="A50" s="114" t="s">
        <v>14</v>
      </c>
      <c r="B50" s="391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2" t="s">
        <v>684</v>
      </c>
      <c r="B51" s="398"/>
      <c r="C51" s="102"/>
      <c r="D51" s="102"/>
      <c r="E51" s="102"/>
      <c r="F51" s="404"/>
    </row>
    <row r="52" spans="1:16" ht="24">
      <c r="A52" s="395" t="s">
        <v>685</v>
      </c>
      <c r="B52" s="396" t="s">
        <v>686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5" t="s">
        <v>687</v>
      </c>
      <c r="B53" s="396" t="s">
        <v>688</v>
      </c>
      <c r="C53" s="107"/>
      <c r="D53" s="107"/>
      <c r="E53" s="118">
        <f>C53-D53</f>
        <v>0</v>
      </c>
      <c r="F53" s="107"/>
    </row>
    <row r="54" spans="1:6" ht="12">
      <c r="A54" s="395" t="s">
        <v>689</v>
      </c>
      <c r="B54" s="396" t="s">
        <v>690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5" t="s">
        <v>674</v>
      </c>
      <c r="B55" s="396" t="s">
        <v>691</v>
      </c>
      <c r="C55" s="107"/>
      <c r="D55" s="107"/>
      <c r="E55" s="118">
        <f t="shared" si="1"/>
        <v>0</v>
      </c>
      <c r="F55" s="107"/>
    </row>
    <row r="56" spans="1:16" ht="24">
      <c r="A56" s="395" t="s">
        <v>692</v>
      </c>
      <c r="B56" s="396" t="s">
        <v>693</v>
      </c>
      <c r="C56" s="102">
        <f>C57+C59</f>
        <v>4413</v>
      </c>
      <c r="D56" s="102">
        <f>D57+D59</f>
        <v>0</v>
      </c>
      <c r="E56" s="118">
        <f t="shared" si="1"/>
        <v>4413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5" t="s">
        <v>694</v>
      </c>
      <c r="B57" s="396" t="s">
        <v>695</v>
      </c>
      <c r="C57" s="107">
        <v>3913</v>
      </c>
      <c r="D57" s="107"/>
      <c r="E57" s="118">
        <f t="shared" si="1"/>
        <v>3913</v>
      </c>
      <c r="F57" s="107"/>
    </row>
    <row r="58" spans="1:6" ht="12">
      <c r="A58" s="405" t="s">
        <v>696</v>
      </c>
      <c r="B58" s="396" t="s">
        <v>697</v>
      </c>
      <c r="C58" s="108"/>
      <c r="D58" s="108"/>
      <c r="E58" s="118">
        <f t="shared" si="1"/>
        <v>0</v>
      </c>
      <c r="F58" s="108"/>
    </row>
    <row r="59" spans="1:6" ht="12">
      <c r="A59" s="405" t="s">
        <v>698</v>
      </c>
      <c r="B59" s="396" t="s">
        <v>699</v>
      </c>
      <c r="C59" s="107">
        <v>500</v>
      </c>
      <c r="D59" s="107"/>
      <c r="E59" s="118">
        <f t="shared" si="1"/>
        <v>500</v>
      </c>
      <c r="F59" s="107"/>
    </row>
    <row r="60" spans="1:6" ht="12">
      <c r="A60" s="405" t="s">
        <v>696</v>
      </c>
      <c r="B60" s="396" t="s">
        <v>700</v>
      </c>
      <c r="C60" s="108"/>
      <c r="D60" s="108"/>
      <c r="E60" s="118">
        <f t="shared" si="1"/>
        <v>0</v>
      </c>
      <c r="F60" s="108"/>
    </row>
    <row r="61" spans="1:6" ht="12">
      <c r="A61" s="395" t="s">
        <v>138</v>
      </c>
      <c r="B61" s="396" t="s">
        <v>701</v>
      </c>
      <c r="C61" s="107"/>
      <c r="D61" s="107"/>
      <c r="E61" s="118">
        <f t="shared" si="1"/>
        <v>0</v>
      </c>
      <c r="F61" s="109"/>
    </row>
    <row r="62" spans="1:6" ht="12">
      <c r="A62" s="395" t="s">
        <v>141</v>
      </c>
      <c r="B62" s="396" t="s">
        <v>702</v>
      </c>
      <c r="C62" s="107"/>
      <c r="D62" s="107"/>
      <c r="E62" s="118">
        <f t="shared" si="1"/>
        <v>0</v>
      </c>
      <c r="F62" s="109"/>
    </row>
    <row r="63" spans="1:6" ht="12">
      <c r="A63" s="395" t="s">
        <v>703</v>
      </c>
      <c r="B63" s="396" t="s">
        <v>704</v>
      </c>
      <c r="C63" s="107"/>
      <c r="D63" s="107"/>
      <c r="E63" s="118">
        <f t="shared" si="1"/>
        <v>0</v>
      </c>
      <c r="F63" s="109"/>
    </row>
    <row r="64" spans="1:6" ht="12">
      <c r="A64" s="395" t="s">
        <v>705</v>
      </c>
      <c r="B64" s="396" t="s">
        <v>706</v>
      </c>
      <c r="C64" s="107"/>
      <c r="D64" s="107"/>
      <c r="E64" s="118">
        <f t="shared" si="1"/>
        <v>0</v>
      </c>
      <c r="F64" s="109"/>
    </row>
    <row r="65" spans="1:6" ht="12">
      <c r="A65" s="395" t="s">
        <v>707</v>
      </c>
      <c r="B65" s="396" t="s">
        <v>708</v>
      </c>
      <c r="C65" s="108"/>
      <c r="D65" s="108"/>
      <c r="E65" s="118">
        <f t="shared" si="1"/>
        <v>0</v>
      </c>
      <c r="F65" s="110"/>
    </row>
    <row r="66" spans="1:16" ht="12">
      <c r="A66" s="397" t="s">
        <v>709</v>
      </c>
      <c r="B66" s="393" t="s">
        <v>710</v>
      </c>
      <c r="C66" s="102">
        <f>C52+C56+C61+C62+C63+C64</f>
        <v>4413</v>
      </c>
      <c r="D66" s="102">
        <f>D52+D56+D61+D62+D63+D64</f>
        <v>0</v>
      </c>
      <c r="E66" s="118">
        <f t="shared" si="1"/>
        <v>4413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2" t="s">
        <v>711</v>
      </c>
      <c r="B67" s="394"/>
      <c r="C67" s="103"/>
      <c r="D67" s="103"/>
      <c r="E67" s="118"/>
      <c r="F67" s="111"/>
    </row>
    <row r="68" spans="1:6" ht="12">
      <c r="A68" s="395" t="s">
        <v>712</v>
      </c>
      <c r="B68" s="406" t="s">
        <v>713</v>
      </c>
      <c r="C68" s="107">
        <v>5</v>
      </c>
      <c r="D68" s="107"/>
      <c r="E68" s="118">
        <f t="shared" si="1"/>
        <v>5</v>
      </c>
      <c r="F68" s="109"/>
    </row>
    <row r="69" spans="1:6" ht="12">
      <c r="A69" s="392"/>
      <c r="B69" s="394"/>
      <c r="C69" s="103"/>
      <c r="D69" s="103"/>
      <c r="E69" s="118"/>
      <c r="F69" s="111"/>
    </row>
    <row r="70" spans="1:6" ht="12">
      <c r="A70" s="392" t="s">
        <v>714</v>
      </c>
      <c r="B70" s="398"/>
      <c r="C70" s="103"/>
      <c r="D70" s="103"/>
      <c r="E70" s="118"/>
      <c r="F70" s="111"/>
    </row>
    <row r="71" spans="1:16" ht="24">
      <c r="A71" s="395" t="s">
        <v>685</v>
      </c>
      <c r="B71" s="396" t="s">
        <v>715</v>
      </c>
      <c r="C71" s="104">
        <f>SUM(C72:C74)</f>
        <v>45</v>
      </c>
      <c r="D71" s="104">
        <f>SUM(D72:D74)</f>
        <v>45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5" t="s">
        <v>716</v>
      </c>
      <c r="B72" s="396" t="s">
        <v>717</v>
      </c>
      <c r="C72" s="107"/>
      <c r="D72" s="107"/>
      <c r="E72" s="118">
        <f t="shared" si="1"/>
        <v>0</v>
      </c>
      <c r="F72" s="109"/>
    </row>
    <row r="73" spans="1:6" ht="12">
      <c r="A73" s="395" t="s">
        <v>718</v>
      </c>
      <c r="B73" s="396" t="s">
        <v>719</v>
      </c>
      <c r="C73" s="107">
        <v>45</v>
      </c>
      <c r="D73" s="107">
        <v>45</v>
      </c>
      <c r="E73" s="118">
        <f t="shared" si="1"/>
        <v>0</v>
      </c>
      <c r="F73" s="109"/>
    </row>
    <row r="74" spans="1:6" ht="12">
      <c r="A74" s="407" t="s">
        <v>720</v>
      </c>
      <c r="B74" s="396" t="s">
        <v>721</v>
      </c>
      <c r="C74" s="107"/>
      <c r="D74" s="107"/>
      <c r="E74" s="118">
        <f t="shared" si="1"/>
        <v>0</v>
      </c>
      <c r="F74" s="109"/>
    </row>
    <row r="75" spans="1:16" ht="24">
      <c r="A75" s="395" t="s">
        <v>692</v>
      </c>
      <c r="B75" s="396" t="s">
        <v>722</v>
      </c>
      <c r="C75" s="102">
        <f>C76+C78</f>
        <v>2348</v>
      </c>
      <c r="D75" s="102">
        <f>D76+D78</f>
        <v>2348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5" t="s">
        <v>723</v>
      </c>
      <c r="B76" s="396" t="s">
        <v>724</v>
      </c>
      <c r="C76" s="107"/>
      <c r="D76" s="107"/>
      <c r="E76" s="118">
        <f t="shared" si="1"/>
        <v>0</v>
      </c>
      <c r="F76" s="107"/>
    </row>
    <row r="77" spans="1:6" ht="12">
      <c r="A77" s="395" t="s">
        <v>725</v>
      </c>
      <c r="B77" s="396" t="s">
        <v>726</v>
      </c>
      <c r="C77" s="108"/>
      <c r="D77" s="108"/>
      <c r="E77" s="118">
        <f t="shared" si="1"/>
        <v>0</v>
      </c>
      <c r="F77" s="108"/>
    </row>
    <row r="78" spans="1:6" ht="12">
      <c r="A78" s="395" t="s">
        <v>727</v>
      </c>
      <c r="B78" s="396" t="s">
        <v>728</v>
      </c>
      <c r="C78" s="107">
        <v>2348</v>
      </c>
      <c r="D78" s="107">
        <v>2348</v>
      </c>
      <c r="E78" s="118">
        <f t="shared" si="1"/>
        <v>0</v>
      </c>
      <c r="F78" s="107"/>
    </row>
    <row r="79" spans="1:6" ht="12">
      <c r="A79" s="395" t="s">
        <v>696</v>
      </c>
      <c r="B79" s="396" t="s">
        <v>729</v>
      </c>
      <c r="C79" s="108"/>
      <c r="D79" s="108"/>
      <c r="E79" s="118">
        <f t="shared" si="1"/>
        <v>0</v>
      </c>
      <c r="F79" s="108"/>
    </row>
    <row r="80" spans="1:16" ht="12">
      <c r="A80" s="395" t="s">
        <v>730</v>
      </c>
      <c r="B80" s="396" t="s">
        <v>731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5" t="s">
        <v>732</v>
      </c>
      <c r="B81" s="396" t="s">
        <v>733</v>
      </c>
      <c r="C81" s="107"/>
      <c r="D81" s="107"/>
      <c r="E81" s="118">
        <f t="shared" si="1"/>
        <v>0</v>
      </c>
      <c r="F81" s="107"/>
    </row>
    <row r="82" spans="1:6" ht="12">
      <c r="A82" s="395" t="s">
        <v>734</v>
      </c>
      <c r="B82" s="396" t="s">
        <v>735</v>
      </c>
      <c r="C82" s="107"/>
      <c r="D82" s="107"/>
      <c r="E82" s="118">
        <f t="shared" si="1"/>
        <v>0</v>
      </c>
      <c r="F82" s="107"/>
    </row>
    <row r="83" spans="1:6" ht="24">
      <c r="A83" s="395" t="s">
        <v>736</v>
      </c>
      <c r="B83" s="396" t="s">
        <v>737</v>
      </c>
      <c r="C83" s="107"/>
      <c r="D83" s="107"/>
      <c r="E83" s="118">
        <f t="shared" si="1"/>
        <v>0</v>
      </c>
      <c r="F83" s="107"/>
    </row>
    <row r="84" spans="1:6" ht="12">
      <c r="A84" s="395" t="s">
        <v>738</v>
      </c>
      <c r="B84" s="396" t="s">
        <v>739</v>
      </c>
      <c r="C84" s="107"/>
      <c r="D84" s="107"/>
      <c r="E84" s="118">
        <f t="shared" si="1"/>
        <v>0</v>
      </c>
      <c r="F84" s="107"/>
    </row>
    <row r="85" spans="1:16" ht="12">
      <c r="A85" s="395" t="s">
        <v>740</v>
      </c>
      <c r="B85" s="396" t="s">
        <v>741</v>
      </c>
      <c r="C85" s="103">
        <f>SUM(C86:C90)+C94</f>
        <v>395</v>
      </c>
      <c r="D85" s="103">
        <f>SUM(D86:D90)+D94</f>
        <v>395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5" t="s">
        <v>742</v>
      </c>
      <c r="B86" s="396" t="s">
        <v>743</v>
      </c>
      <c r="C86" s="107"/>
      <c r="D86" s="107"/>
      <c r="E86" s="118">
        <f t="shared" si="1"/>
        <v>0</v>
      </c>
      <c r="F86" s="107"/>
    </row>
    <row r="87" spans="1:6" ht="12">
      <c r="A87" s="395" t="s">
        <v>744</v>
      </c>
      <c r="B87" s="396" t="s">
        <v>745</v>
      </c>
      <c r="C87" s="107">
        <v>362</v>
      </c>
      <c r="D87" s="107">
        <v>362</v>
      </c>
      <c r="E87" s="118">
        <f t="shared" si="1"/>
        <v>0</v>
      </c>
      <c r="F87" s="107"/>
    </row>
    <row r="88" spans="1:6" ht="12">
      <c r="A88" s="395" t="s">
        <v>746</v>
      </c>
      <c r="B88" s="396" t="s">
        <v>747</v>
      </c>
      <c r="C88" s="107">
        <v>0</v>
      </c>
      <c r="D88" s="107">
        <v>0</v>
      </c>
      <c r="E88" s="118">
        <f t="shared" si="1"/>
        <v>0</v>
      </c>
      <c r="F88" s="107"/>
    </row>
    <row r="89" spans="1:6" ht="12">
      <c r="A89" s="395" t="s">
        <v>748</v>
      </c>
      <c r="B89" s="396" t="s">
        <v>749</v>
      </c>
      <c r="C89" s="107">
        <v>2</v>
      </c>
      <c r="D89" s="107">
        <v>2</v>
      </c>
      <c r="E89" s="118">
        <f t="shared" si="1"/>
        <v>0</v>
      </c>
      <c r="F89" s="107"/>
    </row>
    <row r="90" spans="1:16" ht="12">
      <c r="A90" s="395" t="s">
        <v>750</v>
      </c>
      <c r="B90" s="396" t="s">
        <v>751</v>
      </c>
      <c r="C90" s="102">
        <f>SUM(C91:C93)</f>
        <v>30</v>
      </c>
      <c r="D90" s="102">
        <f>SUM(D91:D93)</f>
        <v>30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5" t="s">
        <v>752</v>
      </c>
      <c r="B91" s="396" t="s">
        <v>753</v>
      </c>
      <c r="C91" s="107">
        <v>0</v>
      </c>
      <c r="D91" s="107">
        <v>0</v>
      </c>
      <c r="E91" s="118">
        <f t="shared" si="1"/>
        <v>0</v>
      </c>
      <c r="F91" s="107"/>
    </row>
    <row r="92" spans="1:6" ht="12">
      <c r="A92" s="395" t="s">
        <v>660</v>
      </c>
      <c r="B92" s="396" t="s">
        <v>754</v>
      </c>
      <c r="C92" s="107">
        <v>30</v>
      </c>
      <c r="D92" s="107">
        <v>30</v>
      </c>
      <c r="E92" s="118">
        <f t="shared" si="1"/>
        <v>0</v>
      </c>
      <c r="F92" s="107"/>
    </row>
    <row r="93" spans="1:6" ht="12">
      <c r="A93" s="395" t="s">
        <v>664</v>
      </c>
      <c r="B93" s="396" t="s">
        <v>755</v>
      </c>
      <c r="C93" s="107">
        <v>0</v>
      </c>
      <c r="D93" s="107">
        <v>0</v>
      </c>
      <c r="E93" s="118">
        <f t="shared" si="1"/>
        <v>0</v>
      </c>
      <c r="F93" s="107"/>
    </row>
    <row r="94" spans="1:6" ht="12">
      <c r="A94" s="395" t="s">
        <v>756</v>
      </c>
      <c r="B94" s="396" t="s">
        <v>757</v>
      </c>
      <c r="C94" s="107">
        <v>1</v>
      </c>
      <c r="D94" s="107">
        <v>1</v>
      </c>
      <c r="E94" s="118">
        <f t="shared" si="1"/>
        <v>0</v>
      </c>
      <c r="F94" s="107"/>
    </row>
    <row r="95" spans="1:6" ht="12">
      <c r="A95" s="395" t="s">
        <v>758</v>
      </c>
      <c r="B95" s="396" t="s">
        <v>759</v>
      </c>
      <c r="C95" s="107">
        <v>4383</v>
      </c>
      <c r="D95" s="107">
        <v>4383</v>
      </c>
      <c r="E95" s="118">
        <f t="shared" si="1"/>
        <v>0</v>
      </c>
      <c r="F95" s="109"/>
    </row>
    <row r="96" spans="1:16" ht="12">
      <c r="A96" s="397" t="s">
        <v>760</v>
      </c>
      <c r="B96" s="406" t="s">
        <v>761</v>
      </c>
      <c r="C96" s="103">
        <f>C85+C80+C75+C71+C95</f>
        <v>7171</v>
      </c>
      <c r="D96" s="103">
        <f>D85+D80+D75+D71+D95</f>
        <v>7171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2" t="s">
        <v>762</v>
      </c>
      <c r="B97" s="394" t="s">
        <v>763</v>
      </c>
      <c r="C97" s="103">
        <f>C96+C68+C66</f>
        <v>11589</v>
      </c>
      <c r="D97" s="103">
        <f>D96+D68+D66</f>
        <v>7171</v>
      </c>
      <c r="E97" s="103">
        <f>E96+E68+E66</f>
        <v>4418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2"/>
      <c r="B98" s="408"/>
      <c r="C98" s="112"/>
      <c r="D98" s="112"/>
      <c r="E98" s="112"/>
      <c r="F98" s="113"/>
    </row>
    <row r="99" spans="1:27" ht="12">
      <c r="A99" s="399" t="s">
        <v>764</v>
      </c>
      <c r="B99" s="409"/>
      <c r="C99" s="112"/>
      <c r="D99" s="112"/>
      <c r="E99" s="112"/>
      <c r="F99" s="410" t="s">
        <v>523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6" customFormat="1" ht="24">
      <c r="A100" s="114" t="s">
        <v>463</v>
      </c>
      <c r="B100" s="394" t="s">
        <v>464</v>
      </c>
      <c r="C100" s="114" t="s">
        <v>765</v>
      </c>
      <c r="D100" s="114" t="s">
        <v>766</v>
      </c>
      <c r="E100" s="114" t="s">
        <v>767</v>
      </c>
      <c r="F100" s="114" t="s">
        <v>768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6" customFormat="1" ht="12">
      <c r="A101" s="114" t="s">
        <v>14</v>
      </c>
      <c r="B101" s="394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5" t="s">
        <v>769</v>
      </c>
      <c r="B102" s="396" t="s">
        <v>770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5" t="s">
        <v>771</v>
      </c>
      <c r="B103" s="396" t="s">
        <v>772</v>
      </c>
      <c r="C103" s="107"/>
      <c r="D103" s="107"/>
      <c r="E103" s="107"/>
      <c r="F103" s="124">
        <f>C103+D103-E103</f>
        <v>0</v>
      </c>
    </row>
    <row r="104" spans="1:6" ht="12">
      <c r="A104" s="395" t="s">
        <v>773</v>
      </c>
      <c r="B104" s="396" t="s">
        <v>774</v>
      </c>
      <c r="C104" s="107"/>
      <c r="D104" s="107"/>
      <c r="E104" s="107"/>
      <c r="F104" s="124">
        <f>C104+D104-E104</f>
        <v>0</v>
      </c>
    </row>
    <row r="105" spans="1:16" ht="12">
      <c r="A105" s="411" t="s">
        <v>775</v>
      </c>
      <c r="B105" s="394" t="s">
        <v>776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2" t="s">
        <v>777</v>
      </c>
      <c r="B106" s="413"/>
      <c r="C106" s="399"/>
      <c r="D106" s="399"/>
      <c r="E106" s="399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7" t="s">
        <v>778</v>
      </c>
      <c r="B107" s="617"/>
      <c r="C107" s="617"/>
      <c r="D107" s="617"/>
      <c r="E107" s="617"/>
      <c r="F107" s="617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9"/>
      <c r="B108" s="400"/>
      <c r="C108" s="399"/>
      <c r="D108" s="399"/>
      <c r="E108" s="399"/>
      <c r="F108" s="121"/>
    </row>
    <row r="109" spans="1:6" ht="12">
      <c r="A109" s="616" t="s">
        <v>871</v>
      </c>
      <c r="B109" s="616"/>
      <c r="C109" s="616" t="s">
        <v>865</v>
      </c>
      <c r="D109" s="616"/>
      <c r="E109" s="616"/>
      <c r="F109" s="616"/>
    </row>
    <row r="110" spans="1:6" ht="12">
      <c r="A110" s="384"/>
      <c r="B110" s="385"/>
      <c r="C110" s="384"/>
      <c r="D110" s="384"/>
      <c r="E110" s="384"/>
      <c r="F110" s="386"/>
    </row>
    <row r="111" spans="1:6" ht="12">
      <c r="A111" s="384"/>
      <c r="B111" s="385"/>
      <c r="C111" s="615" t="s">
        <v>860</v>
      </c>
      <c r="D111" s="615"/>
      <c r="E111" s="615"/>
      <c r="F111" s="615"/>
    </row>
    <row r="112" spans="1:6" ht="12">
      <c r="A112" s="348"/>
      <c r="B112" s="387"/>
      <c r="C112" s="348"/>
      <c r="D112" s="348"/>
      <c r="E112" s="348"/>
      <c r="F112" s="348"/>
    </row>
    <row r="113" spans="1:6" ht="12">
      <c r="A113" s="348"/>
      <c r="B113" s="387"/>
      <c r="C113" s="348"/>
      <c r="D113" s="348"/>
      <c r="E113" s="348"/>
      <c r="F113" s="348"/>
    </row>
    <row r="114" spans="1:6" ht="12">
      <c r="A114" s="348"/>
      <c r="B114" s="387"/>
      <c r="C114" s="348"/>
      <c r="D114" s="348"/>
      <c r="E114" s="348"/>
      <c r="F114" s="348"/>
    </row>
    <row r="115" spans="1:6" ht="12">
      <c r="A115" s="348"/>
      <c r="B115" s="387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B4" sqref="B4:F4"/>
    </sheetView>
  </sheetViews>
  <sheetFormatPr defaultColWidth="9.00390625" defaultRowHeight="12.75"/>
  <cols>
    <col min="1" max="1" width="52.75390625" style="106" customWidth="1"/>
    <col min="2" max="2" width="9.125" style="522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5"/>
      <c r="B1" s="416"/>
      <c r="C1" s="415"/>
      <c r="D1" s="415"/>
      <c r="E1" s="415"/>
      <c r="F1" s="415"/>
      <c r="G1" s="415"/>
      <c r="H1" s="415"/>
      <c r="I1" s="415"/>
    </row>
    <row r="2" spans="1:9" ht="12">
      <c r="A2" s="415"/>
      <c r="B2" s="416"/>
      <c r="C2" s="417"/>
      <c r="D2" s="420"/>
      <c r="E2" s="417" t="s">
        <v>780</v>
      </c>
      <c r="F2" s="417"/>
      <c r="G2" s="417"/>
      <c r="H2" s="415"/>
      <c r="I2" s="415"/>
    </row>
    <row r="3" spans="1:9" ht="12">
      <c r="A3" s="415"/>
      <c r="B3" s="416"/>
      <c r="C3" s="418" t="s">
        <v>781</v>
      </c>
      <c r="D3" s="418"/>
      <c r="E3" s="418"/>
      <c r="F3" s="418"/>
      <c r="G3" s="418"/>
      <c r="H3" s="415"/>
      <c r="I3" s="415"/>
    </row>
    <row r="4" spans="1:9" ht="15" customHeight="1">
      <c r="A4" s="497" t="s">
        <v>383</v>
      </c>
      <c r="B4" s="623" t="str">
        <f>БАЛАНС!E3</f>
        <v>"Лизингова компания" АД</v>
      </c>
      <c r="C4" s="623"/>
      <c r="D4" s="623"/>
      <c r="E4" s="623"/>
      <c r="F4" s="623"/>
      <c r="G4" s="629" t="s">
        <v>2</v>
      </c>
      <c r="H4" s="629"/>
      <c r="I4" s="498">
        <f>БАЛАНС!H3</f>
        <v>121126583</v>
      </c>
    </row>
    <row r="5" spans="1:9" ht="15">
      <c r="A5" s="499" t="s">
        <v>5</v>
      </c>
      <c r="B5" s="624" t="str">
        <f>БАЛАНС!E5</f>
        <v>към 31-03-2008</v>
      </c>
      <c r="C5" s="624"/>
      <c r="D5" s="624"/>
      <c r="E5" s="624"/>
      <c r="F5" s="624"/>
      <c r="G5" s="627" t="s">
        <v>4</v>
      </c>
      <c r="H5" s="628"/>
      <c r="I5" s="498">
        <f>БАЛАНС!H4</f>
        <v>1260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782</v>
      </c>
    </row>
    <row r="7" spans="1:9" s="518" customFormat="1" ht="12">
      <c r="A7" s="139" t="s">
        <v>463</v>
      </c>
      <c r="B7" s="78"/>
      <c r="C7" s="139" t="s">
        <v>783</v>
      </c>
      <c r="D7" s="140"/>
      <c r="E7" s="141"/>
      <c r="F7" s="142" t="s">
        <v>784</v>
      </c>
      <c r="G7" s="142"/>
      <c r="H7" s="142"/>
      <c r="I7" s="142"/>
    </row>
    <row r="8" spans="1:9" s="518" customFormat="1" ht="21.75" customHeight="1">
      <c r="A8" s="139"/>
      <c r="B8" s="80" t="s">
        <v>8</v>
      </c>
      <c r="C8" s="81" t="s">
        <v>785</v>
      </c>
      <c r="D8" s="81" t="s">
        <v>786</v>
      </c>
      <c r="E8" s="81" t="s">
        <v>787</v>
      </c>
      <c r="F8" s="141" t="s">
        <v>788</v>
      </c>
      <c r="G8" s="143" t="s">
        <v>789</v>
      </c>
      <c r="H8" s="143"/>
      <c r="I8" s="143" t="s">
        <v>790</v>
      </c>
    </row>
    <row r="9" spans="1:9" s="518" customFormat="1" ht="15.75" customHeight="1">
      <c r="A9" s="139"/>
      <c r="B9" s="82"/>
      <c r="C9" s="83"/>
      <c r="D9" s="83"/>
      <c r="E9" s="83"/>
      <c r="F9" s="141"/>
      <c r="G9" s="79" t="s">
        <v>534</v>
      </c>
      <c r="H9" s="79" t="s">
        <v>535</v>
      </c>
      <c r="I9" s="143"/>
    </row>
    <row r="10" spans="1:9" s="519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9" customFormat="1" ht="12">
      <c r="A11" s="87" t="s">
        <v>791</v>
      </c>
      <c r="B11" s="88"/>
      <c r="C11" s="84"/>
      <c r="D11" s="84"/>
      <c r="E11" s="84"/>
      <c r="F11" s="84"/>
      <c r="G11" s="84"/>
      <c r="H11" s="84"/>
      <c r="I11" s="84"/>
    </row>
    <row r="12" spans="1:9" s="519" customFormat="1" ht="15">
      <c r="A12" s="75" t="s">
        <v>792</v>
      </c>
      <c r="B12" s="89" t="s">
        <v>793</v>
      </c>
      <c r="C12" s="437">
        <v>10796</v>
      </c>
      <c r="D12" s="97"/>
      <c r="E12" s="97"/>
      <c r="F12" s="97">
        <v>11</v>
      </c>
      <c r="G12" s="97"/>
      <c r="H12" s="97"/>
      <c r="I12" s="433">
        <f>F12+G12-H12</f>
        <v>11</v>
      </c>
    </row>
    <row r="13" spans="1:9" s="519" customFormat="1" ht="12">
      <c r="A13" s="75" t="s">
        <v>794</v>
      </c>
      <c r="B13" s="89" t="s">
        <v>795</v>
      </c>
      <c r="C13" s="97"/>
      <c r="D13" s="97"/>
      <c r="E13" s="97"/>
      <c r="F13" s="97"/>
      <c r="G13" s="97"/>
      <c r="H13" s="97"/>
      <c r="I13" s="433">
        <f aca="true" t="shared" si="0" ref="I13:I26">F13+G13-H13</f>
        <v>0</v>
      </c>
    </row>
    <row r="14" spans="1:9" s="519" customFormat="1" ht="12">
      <c r="A14" s="75" t="s">
        <v>594</v>
      </c>
      <c r="B14" s="89" t="s">
        <v>796</v>
      </c>
      <c r="C14" s="194"/>
      <c r="D14" s="194"/>
      <c r="E14" s="194"/>
      <c r="F14" s="194"/>
      <c r="G14" s="194"/>
      <c r="H14" s="194"/>
      <c r="I14" s="433">
        <f t="shared" si="0"/>
        <v>0</v>
      </c>
    </row>
    <row r="15" spans="1:9" s="519" customFormat="1" ht="12">
      <c r="A15" s="75" t="s">
        <v>797</v>
      </c>
      <c r="B15" s="89" t="s">
        <v>798</v>
      </c>
      <c r="C15" s="97"/>
      <c r="D15" s="97"/>
      <c r="E15" s="97"/>
      <c r="F15" s="97"/>
      <c r="G15" s="97"/>
      <c r="H15" s="97"/>
      <c r="I15" s="433">
        <f t="shared" si="0"/>
        <v>0</v>
      </c>
    </row>
    <row r="16" spans="1:9" s="519" customFormat="1" ht="12">
      <c r="A16" s="75" t="s">
        <v>78</v>
      </c>
      <c r="B16" s="89" t="s">
        <v>799</v>
      </c>
      <c r="C16" s="97"/>
      <c r="D16" s="97"/>
      <c r="E16" s="97"/>
      <c r="F16" s="97"/>
      <c r="G16" s="97"/>
      <c r="H16" s="97"/>
      <c r="I16" s="433">
        <f t="shared" si="0"/>
        <v>0</v>
      </c>
    </row>
    <row r="17" spans="1:9" s="519" customFormat="1" ht="12">
      <c r="A17" s="90" t="s">
        <v>563</v>
      </c>
      <c r="B17" s="91" t="s">
        <v>800</v>
      </c>
      <c r="C17" s="84">
        <f aca="true" t="shared" si="1" ref="C17:H17">C12+C13+C15+C16</f>
        <v>10796</v>
      </c>
      <c r="D17" s="84">
        <f t="shared" si="1"/>
        <v>0</v>
      </c>
      <c r="E17" s="84">
        <f t="shared" si="1"/>
        <v>0</v>
      </c>
      <c r="F17" s="84">
        <f t="shared" si="1"/>
        <v>11</v>
      </c>
      <c r="G17" s="84">
        <f t="shared" si="1"/>
        <v>0</v>
      </c>
      <c r="H17" s="84">
        <f t="shared" si="1"/>
        <v>0</v>
      </c>
      <c r="I17" s="433">
        <f t="shared" si="0"/>
        <v>11</v>
      </c>
    </row>
    <row r="18" spans="1:9" s="519" customFormat="1" ht="12">
      <c r="A18" s="87" t="s">
        <v>801</v>
      </c>
      <c r="B18" s="92"/>
      <c r="C18" s="433"/>
      <c r="D18" s="433"/>
      <c r="E18" s="433"/>
      <c r="F18" s="433"/>
      <c r="G18" s="433"/>
      <c r="H18" s="433"/>
      <c r="I18" s="433"/>
    </row>
    <row r="19" spans="1:16" s="519" customFormat="1" ht="12">
      <c r="A19" s="75" t="s">
        <v>792</v>
      </c>
      <c r="B19" s="89" t="s">
        <v>802</v>
      </c>
      <c r="C19" s="97"/>
      <c r="D19" s="97"/>
      <c r="E19" s="97"/>
      <c r="F19" s="97"/>
      <c r="G19" s="97"/>
      <c r="H19" s="97"/>
      <c r="I19" s="433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5" t="s">
        <v>803</v>
      </c>
      <c r="B20" s="89" t="s">
        <v>804</v>
      </c>
      <c r="C20" s="97"/>
      <c r="D20" s="97"/>
      <c r="E20" s="97"/>
      <c r="F20" s="97"/>
      <c r="G20" s="97"/>
      <c r="H20" s="97"/>
      <c r="I20" s="433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5" t="s">
        <v>805</v>
      </c>
      <c r="B21" s="89" t="s">
        <v>806</v>
      </c>
      <c r="C21" s="97"/>
      <c r="D21" s="97"/>
      <c r="E21" s="97"/>
      <c r="F21" s="97"/>
      <c r="G21" s="97"/>
      <c r="H21" s="97"/>
      <c r="I21" s="433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5" t="s">
        <v>807</v>
      </c>
      <c r="B22" s="89" t="s">
        <v>808</v>
      </c>
      <c r="C22" s="97"/>
      <c r="D22" s="97"/>
      <c r="E22" s="97"/>
      <c r="F22" s="438"/>
      <c r="G22" s="97"/>
      <c r="H22" s="97"/>
      <c r="I22" s="433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5" t="s">
        <v>809</v>
      </c>
      <c r="B23" s="89" t="s">
        <v>810</v>
      </c>
      <c r="C23" s="97"/>
      <c r="D23" s="97"/>
      <c r="E23" s="97"/>
      <c r="F23" s="97"/>
      <c r="G23" s="97"/>
      <c r="H23" s="97"/>
      <c r="I23" s="433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5" t="s">
        <v>811</v>
      </c>
      <c r="B24" s="89" t="s">
        <v>812</v>
      </c>
      <c r="C24" s="97"/>
      <c r="D24" s="97"/>
      <c r="E24" s="97"/>
      <c r="F24" s="97"/>
      <c r="G24" s="97"/>
      <c r="H24" s="97"/>
      <c r="I24" s="433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3" t="s">
        <v>813</v>
      </c>
      <c r="B25" s="94" t="s">
        <v>814</v>
      </c>
      <c r="C25" s="97"/>
      <c r="D25" s="97"/>
      <c r="E25" s="97"/>
      <c r="F25" s="97"/>
      <c r="G25" s="97"/>
      <c r="H25" s="97"/>
      <c r="I25" s="433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0" t="s">
        <v>580</v>
      </c>
      <c r="B26" s="91" t="s">
        <v>815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3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5" t="s">
        <v>816</v>
      </c>
      <c r="B28" s="195"/>
      <c r="C28" s="195"/>
      <c r="D28" s="421"/>
      <c r="E28" s="421"/>
      <c r="F28" s="421"/>
      <c r="G28" s="421"/>
      <c r="H28" s="421"/>
      <c r="I28" s="421"/>
    </row>
    <row r="29" spans="1:9" s="519" customFormat="1" ht="12">
      <c r="A29" s="415"/>
      <c r="B29" s="416"/>
      <c r="C29" s="415"/>
      <c r="D29" s="422"/>
      <c r="E29" s="422"/>
      <c r="F29" s="422"/>
      <c r="G29" s="422"/>
      <c r="H29" s="422"/>
      <c r="I29" s="422"/>
    </row>
    <row r="30" spans="1:10" s="519" customFormat="1" ht="15" customHeight="1">
      <c r="A30" s="417" t="s">
        <v>870</v>
      </c>
      <c r="B30" s="626"/>
      <c r="C30" s="626"/>
      <c r="D30" s="457" t="s">
        <v>817</v>
      </c>
      <c r="E30" s="625" t="s">
        <v>864</v>
      </c>
      <c r="F30" s="625"/>
      <c r="G30" s="625"/>
      <c r="H30" s="419"/>
      <c r="I30" s="625"/>
      <c r="J30" s="625"/>
    </row>
    <row r="31" spans="1:9" s="519" customFormat="1" ht="12">
      <c r="A31" s="348"/>
      <c r="B31" s="387"/>
      <c r="C31" s="348"/>
      <c r="D31" s="521"/>
      <c r="E31" s="521"/>
      <c r="F31" s="521"/>
      <c r="G31" s="521"/>
      <c r="H31" s="521"/>
      <c r="I31" s="521"/>
    </row>
    <row r="32" spans="1:9" s="519" customFormat="1" ht="12">
      <c r="A32" s="348"/>
      <c r="B32" s="387"/>
      <c r="C32" s="348"/>
      <c r="D32" s="521" t="s">
        <v>860</v>
      </c>
      <c r="E32" s="521"/>
      <c r="F32" s="521"/>
      <c r="G32" s="521"/>
      <c r="H32" s="521"/>
      <c r="I32" s="521"/>
    </row>
    <row r="33" spans="1:9" s="519" customFormat="1" ht="12">
      <c r="A33" s="106"/>
      <c r="B33" s="522"/>
      <c r="C33" s="106"/>
      <c r="D33" s="523"/>
      <c r="E33" s="523"/>
      <c r="F33" s="523"/>
      <c r="G33" s="523"/>
      <c r="H33" s="523"/>
      <c r="I33" s="523"/>
    </row>
    <row r="34" spans="1:9" s="519" customFormat="1" ht="12">
      <c r="A34" s="106"/>
      <c r="B34" s="522"/>
      <c r="C34" s="106"/>
      <c r="D34" s="523"/>
      <c r="E34" s="523"/>
      <c r="F34" s="523"/>
      <c r="G34" s="523"/>
      <c r="H34" s="523"/>
      <c r="I34" s="523"/>
    </row>
    <row r="35" spans="1:9" s="519" customFormat="1" ht="12">
      <c r="A35" s="106"/>
      <c r="B35" s="522"/>
      <c r="C35" s="106"/>
      <c r="D35" s="523"/>
      <c r="E35" s="523"/>
      <c r="F35" s="523"/>
      <c r="G35" s="523"/>
      <c r="H35" s="523"/>
      <c r="I35" s="523"/>
    </row>
    <row r="36" spans="1:9" s="519" customFormat="1" ht="12">
      <c r="A36" s="106"/>
      <c r="B36" s="522"/>
      <c r="C36" s="106"/>
      <c r="D36" s="523"/>
      <c r="E36" s="523"/>
      <c r="F36" s="523"/>
      <c r="G36" s="523"/>
      <c r="H36" s="523"/>
      <c r="I36" s="523"/>
    </row>
    <row r="37" spans="1:9" s="519" customFormat="1" ht="12">
      <c r="A37" s="106"/>
      <c r="B37" s="522"/>
      <c r="C37" s="106"/>
      <c r="D37" s="523"/>
      <c r="E37" s="523"/>
      <c r="F37" s="523"/>
      <c r="G37" s="523"/>
      <c r="H37" s="523"/>
      <c r="I37" s="523"/>
    </row>
    <row r="38" spans="1:9" s="519" customFormat="1" ht="12">
      <c r="A38" s="106"/>
      <c r="B38" s="522"/>
      <c r="C38" s="106"/>
      <c r="D38" s="523"/>
      <c r="E38" s="523"/>
      <c r="F38" s="523"/>
      <c r="G38" s="523"/>
      <c r="H38" s="523"/>
      <c r="I38" s="523"/>
    </row>
    <row r="39" spans="1:9" s="519" customFormat="1" ht="12">
      <c r="A39" s="106"/>
      <c r="B39" s="522"/>
      <c r="C39" s="106"/>
      <c r="D39" s="523"/>
      <c r="E39" s="523"/>
      <c r="F39" s="523"/>
      <c r="G39" s="523"/>
      <c r="H39" s="523"/>
      <c r="I39" s="523"/>
    </row>
    <row r="40" spans="1:9" s="519" customFormat="1" ht="12">
      <c r="A40" s="106"/>
      <c r="B40" s="522"/>
      <c r="C40" s="106"/>
      <c r="D40" s="523"/>
      <c r="E40" s="523"/>
      <c r="F40" s="523"/>
      <c r="G40" s="523"/>
      <c r="H40" s="523"/>
      <c r="I40" s="523"/>
    </row>
    <row r="41" spans="1:9" s="519" customFormat="1" ht="12">
      <c r="A41" s="106"/>
      <c r="B41" s="522"/>
      <c r="C41" s="106"/>
      <c r="D41" s="523"/>
      <c r="E41" s="523"/>
      <c r="F41" s="523"/>
      <c r="G41" s="523"/>
      <c r="H41" s="523"/>
      <c r="I41" s="523"/>
    </row>
    <row r="42" spans="1:9" s="519" customFormat="1" ht="12">
      <c r="A42" s="106"/>
      <c r="B42" s="522"/>
      <c r="C42" s="106"/>
      <c r="D42" s="523"/>
      <c r="E42" s="523"/>
      <c r="F42" s="523"/>
      <c r="G42" s="523"/>
      <c r="H42" s="523"/>
      <c r="I42" s="523"/>
    </row>
    <row r="43" spans="1:9" s="519" customFormat="1" ht="12">
      <c r="A43" s="106"/>
      <c r="B43" s="522"/>
      <c r="C43" s="106"/>
      <c r="D43" s="523"/>
      <c r="E43" s="523"/>
      <c r="F43" s="523"/>
      <c r="G43" s="523"/>
      <c r="H43" s="523"/>
      <c r="I43" s="523"/>
    </row>
    <row r="44" spans="1:9" s="519" customFormat="1" ht="12">
      <c r="A44" s="106"/>
      <c r="B44" s="522"/>
      <c r="C44" s="106"/>
      <c r="D44" s="523"/>
      <c r="E44" s="523"/>
      <c r="F44" s="523"/>
      <c r="G44" s="523"/>
      <c r="H44" s="523"/>
      <c r="I44" s="523"/>
    </row>
    <row r="45" spans="1:9" s="519" customFormat="1" ht="12">
      <c r="A45" s="106"/>
      <c r="B45" s="522"/>
      <c r="C45" s="106"/>
      <c r="D45" s="523"/>
      <c r="E45" s="523"/>
      <c r="F45" s="523"/>
      <c r="G45" s="523"/>
      <c r="H45" s="523"/>
      <c r="I45" s="523"/>
    </row>
    <row r="46" spans="1:9" s="519" customFormat="1" ht="12">
      <c r="A46" s="106"/>
      <c r="B46" s="522"/>
      <c r="C46" s="106"/>
      <c r="D46" s="523"/>
      <c r="E46" s="523"/>
      <c r="F46" s="523"/>
      <c r="G46" s="523"/>
      <c r="H46" s="523"/>
      <c r="I46" s="523"/>
    </row>
    <row r="47" spans="1:9" s="519" customFormat="1" ht="12">
      <c r="A47" s="106"/>
      <c r="B47" s="522"/>
      <c r="C47" s="106"/>
      <c r="D47" s="523"/>
      <c r="E47" s="523"/>
      <c r="F47" s="523"/>
      <c r="G47" s="523"/>
      <c r="H47" s="523"/>
      <c r="I47" s="523"/>
    </row>
    <row r="48" spans="1:9" s="519" customFormat="1" ht="12">
      <c r="A48" s="106"/>
      <c r="B48" s="522"/>
      <c r="C48" s="106"/>
      <c r="D48" s="523"/>
      <c r="E48" s="523"/>
      <c r="F48" s="523"/>
      <c r="G48" s="523"/>
      <c r="H48" s="523"/>
      <c r="I48" s="523"/>
    </row>
    <row r="49" spans="1:9" s="519" customFormat="1" ht="12">
      <c r="A49" s="106"/>
      <c r="B49" s="522"/>
      <c r="C49" s="106"/>
      <c r="D49" s="523"/>
      <c r="E49" s="523"/>
      <c r="F49" s="523"/>
      <c r="G49" s="523"/>
      <c r="H49" s="523"/>
      <c r="I49" s="523"/>
    </row>
    <row r="50" spans="1:9" s="519" customFormat="1" ht="12">
      <c r="A50" s="106"/>
      <c r="B50" s="522"/>
      <c r="C50" s="106"/>
      <c r="D50" s="523"/>
      <c r="E50" s="523"/>
      <c r="F50" s="523"/>
      <c r="G50" s="523"/>
      <c r="H50" s="523"/>
      <c r="I50" s="523"/>
    </row>
    <row r="51" spans="1:9" s="519" customFormat="1" ht="12">
      <c r="A51" s="106"/>
      <c r="B51" s="522"/>
      <c r="C51" s="106"/>
      <c r="D51" s="523"/>
      <c r="E51" s="523"/>
      <c r="F51" s="523"/>
      <c r="G51" s="523"/>
      <c r="H51" s="523"/>
      <c r="I51" s="523"/>
    </row>
    <row r="52" spans="1:9" s="519" customFormat="1" ht="12">
      <c r="A52" s="106"/>
      <c r="B52" s="522"/>
      <c r="C52" s="106"/>
      <c r="D52" s="523"/>
      <c r="E52" s="523"/>
      <c r="F52" s="523"/>
      <c r="G52" s="523"/>
      <c r="H52" s="523"/>
      <c r="I52" s="523"/>
    </row>
    <row r="53" spans="1:9" s="519" customFormat="1" ht="12">
      <c r="A53" s="106"/>
      <c r="B53" s="522"/>
      <c r="C53" s="106"/>
      <c r="D53" s="523"/>
      <c r="E53" s="523"/>
      <c r="F53" s="523"/>
      <c r="G53" s="523"/>
      <c r="H53" s="523"/>
      <c r="I53" s="523"/>
    </row>
    <row r="54" spans="1:9" s="519" customFormat="1" ht="12">
      <c r="A54" s="106"/>
      <c r="B54" s="522"/>
      <c r="C54" s="106"/>
      <c r="D54" s="523"/>
      <c r="E54" s="523"/>
      <c r="F54" s="523"/>
      <c r="G54" s="523"/>
      <c r="H54" s="523"/>
      <c r="I54" s="523"/>
    </row>
    <row r="55" spans="1:9" s="519" customFormat="1" ht="12">
      <c r="A55" s="106"/>
      <c r="B55" s="522"/>
      <c r="C55" s="106"/>
      <c r="D55" s="523"/>
      <c r="E55" s="523"/>
      <c r="F55" s="523"/>
      <c r="G55" s="523"/>
      <c r="H55" s="523"/>
      <c r="I55" s="523"/>
    </row>
    <row r="56" spans="1:9" s="519" customFormat="1" ht="12">
      <c r="A56" s="106"/>
      <c r="B56" s="522"/>
      <c r="C56" s="106"/>
      <c r="D56" s="523"/>
      <c r="E56" s="523"/>
      <c r="F56" s="523"/>
      <c r="G56" s="523"/>
      <c r="H56" s="523"/>
      <c r="I56" s="523"/>
    </row>
    <row r="57" spans="1:9" s="519" customFormat="1" ht="12">
      <c r="A57" s="106"/>
      <c r="B57" s="522"/>
      <c r="C57" s="106"/>
      <c r="D57" s="523"/>
      <c r="E57" s="523"/>
      <c r="F57" s="523"/>
      <c r="G57" s="523"/>
      <c r="H57" s="523"/>
      <c r="I57" s="523"/>
    </row>
    <row r="58" spans="1:9" s="519" customFormat="1" ht="12">
      <c r="A58" s="106"/>
      <c r="B58" s="522"/>
      <c r="C58" s="106"/>
      <c r="D58" s="523"/>
      <c r="E58" s="523"/>
      <c r="F58" s="523"/>
      <c r="G58" s="523"/>
      <c r="H58" s="523"/>
      <c r="I58" s="523"/>
    </row>
    <row r="59" spans="1:9" s="519" customFormat="1" ht="12">
      <c r="A59" s="106"/>
      <c r="B59" s="522"/>
      <c r="C59" s="106"/>
      <c r="D59" s="523"/>
      <c r="E59" s="523"/>
      <c r="F59" s="523"/>
      <c r="G59" s="523"/>
      <c r="H59" s="523"/>
      <c r="I59" s="523"/>
    </row>
    <row r="60" spans="1:9" s="519" customFormat="1" ht="12">
      <c r="A60" s="106"/>
      <c r="B60" s="522"/>
      <c r="C60" s="106"/>
      <c r="D60" s="523"/>
      <c r="E60" s="523"/>
      <c r="F60" s="523"/>
      <c r="G60" s="523"/>
      <c r="H60" s="523"/>
      <c r="I60" s="523"/>
    </row>
    <row r="61" spans="1:9" s="519" customFormat="1" ht="12">
      <c r="A61" s="106"/>
      <c r="B61" s="522"/>
      <c r="C61" s="106"/>
      <c r="D61" s="523"/>
      <c r="E61" s="523"/>
      <c r="F61" s="523"/>
      <c r="G61" s="523"/>
      <c r="H61" s="523"/>
      <c r="I61" s="523"/>
    </row>
    <row r="62" spans="1:9" s="519" customFormat="1" ht="12">
      <c r="A62" s="106"/>
      <c r="B62" s="522"/>
      <c r="C62" s="106"/>
      <c r="D62" s="523"/>
      <c r="E62" s="523"/>
      <c r="F62" s="523"/>
      <c r="G62" s="523"/>
      <c r="H62" s="523"/>
      <c r="I62" s="523"/>
    </row>
    <row r="63" spans="1:9" s="519" customFormat="1" ht="12">
      <c r="A63" s="106"/>
      <c r="B63" s="522"/>
      <c r="C63" s="106"/>
      <c r="D63" s="523"/>
      <c r="E63" s="523"/>
      <c r="F63" s="523"/>
      <c r="G63" s="523"/>
      <c r="H63" s="523"/>
      <c r="I63" s="523"/>
    </row>
    <row r="64" spans="1:9" s="519" customFormat="1" ht="12">
      <c r="A64" s="106"/>
      <c r="B64" s="522"/>
      <c r="C64" s="106"/>
      <c r="D64" s="523"/>
      <c r="E64" s="523"/>
      <c r="F64" s="523"/>
      <c r="G64" s="523"/>
      <c r="H64" s="523"/>
      <c r="I64" s="523"/>
    </row>
    <row r="65" spans="1:9" s="519" customFormat="1" ht="12">
      <c r="A65" s="106"/>
      <c r="B65" s="522"/>
      <c r="C65" s="106"/>
      <c r="D65" s="523"/>
      <c r="E65" s="523"/>
      <c r="F65" s="523"/>
      <c r="G65" s="523"/>
      <c r="H65" s="523"/>
      <c r="I65" s="523"/>
    </row>
    <row r="66" spans="1:9" s="519" customFormat="1" ht="12">
      <c r="A66" s="106"/>
      <c r="B66" s="522"/>
      <c r="C66" s="106"/>
      <c r="D66" s="523"/>
      <c r="E66" s="523"/>
      <c r="F66" s="523"/>
      <c r="G66" s="523"/>
      <c r="H66" s="523"/>
      <c r="I66" s="523"/>
    </row>
    <row r="67" spans="1:9" s="519" customFormat="1" ht="12">
      <c r="A67" s="106"/>
      <c r="B67" s="522"/>
      <c r="C67" s="106"/>
      <c r="D67" s="523"/>
      <c r="E67" s="523"/>
      <c r="F67" s="523"/>
      <c r="G67" s="523"/>
      <c r="H67" s="523"/>
      <c r="I67" s="523"/>
    </row>
    <row r="68" spans="1:9" s="519" customFormat="1" ht="12">
      <c r="A68" s="106"/>
      <c r="B68" s="522"/>
      <c r="C68" s="106"/>
      <c r="D68" s="523"/>
      <c r="E68" s="523"/>
      <c r="F68" s="523"/>
      <c r="G68" s="523"/>
      <c r="H68" s="523"/>
      <c r="I68" s="523"/>
    </row>
    <row r="69" spans="1:9" s="519" customFormat="1" ht="12">
      <c r="A69" s="106"/>
      <c r="B69" s="522"/>
      <c r="C69" s="106"/>
      <c r="D69" s="523"/>
      <c r="E69" s="523"/>
      <c r="F69" s="523"/>
      <c r="G69" s="523"/>
      <c r="H69" s="523"/>
      <c r="I69" s="523"/>
    </row>
    <row r="70" spans="1:9" s="519" customFormat="1" ht="12">
      <c r="A70" s="106"/>
      <c r="B70" s="522"/>
      <c r="C70" s="106"/>
      <c r="D70" s="523"/>
      <c r="E70" s="523"/>
      <c r="F70" s="523"/>
      <c r="G70" s="523"/>
      <c r="H70" s="523"/>
      <c r="I70" s="523"/>
    </row>
    <row r="71" spans="1:9" s="519" customFormat="1" ht="12">
      <c r="A71" s="106"/>
      <c r="B71" s="522"/>
      <c r="C71" s="106"/>
      <c r="D71" s="523"/>
      <c r="E71" s="523"/>
      <c r="F71" s="523"/>
      <c r="G71" s="523"/>
      <c r="H71" s="523"/>
      <c r="I71" s="523"/>
    </row>
    <row r="72" spans="1:9" s="519" customFormat="1" ht="12">
      <c r="A72" s="106"/>
      <c r="B72" s="522"/>
      <c r="C72" s="106"/>
      <c r="D72" s="523"/>
      <c r="E72" s="523"/>
      <c r="F72" s="523"/>
      <c r="G72" s="523"/>
      <c r="H72" s="523"/>
      <c r="I72" s="523"/>
    </row>
    <row r="73" spans="1:9" s="519" customFormat="1" ht="12">
      <c r="A73" s="106"/>
      <c r="B73" s="522"/>
      <c r="C73" s="106"/>
      <c r="D73" s="523"/>
      <c r="E73" s="523"/>
      <c r="F73" s="523"/>
      <c r="G73" s="523"/>
      <c r="H73" s="523"/>
      <c r="I73" s="523"/>
    </row>
    <row r="74" spans="1:9" s="519" customFormat="1" ht="12">
      <c r="A74" s="106"/>
      <c r="B74" s="522"/>
      <c r="C74" s="106"/>
      <c r="D74" s="523"/>
      <c r="E74" s="523"/>
      <c r="F74" s="523"/>
      <c r="G74" s="523"/>
      <c r="H74" s="523"/>
      <c r="I74" s="523"/>
    </row>
    <row r="75" spans="1:9" s="519" customFormat="1" ht="12">
      <c r="A75" s="106"/>
      <c r="B75" s="522"/>
      <c r="C75" s="106"/>
      <c r="D75" s="523"/>
      <c r="E75" s="523"/>
      <c r="F75" s="523"/>
      <c r="G75" s="523"/>
      <c r="H75" s="523"/>
      <c r="I75" s="523"/>
    </row>
    <row r="76" spans="1:9" s="519" customFormat="1" ht="12">
      <c r="A76" s="106"/>
      <c r="B76" s="522"/>
      <c r="C76" s="106"/>
      <c r="D76" s="523"/>
      <c r="E76" s="523"/>
      <c r="F76" s="523"/>
      <c r="G76" s="523"/>
      <c r="H76" s="523"/>
      <c r="I76" s="523"/>
    </row>
    <row r="77" spans="1:9" s="519" customFormat="1" ht="12">
      <c r="A77" s="106"/>
      <c r="B77" s="522"/>
      <c r="C77" s="106"/>
      <c r="D77" s="523"/>
      <c r="E77" s="523"/>
      <c r="F77" s="523"/>
      <c r="G77" s="523"/>
      <c r="H77" s="523"/>
      <c r="I77" s="523"/>
    </row>
    <row r="78" spans="1:9" s="519" customFormat="1" ht="12">
      <c r="A78" s="106"/>
      <c r="B78" s="522"/>
      <c r="C78" s="106"/>
      <c r="D78" s="523"/>
      <c r="E78" s="523"/>
      <c r="F78" s="523"/>
      <c r="G78" s="523"/>
      <c r="H78" s="523"/>
      <c r="I78" s="523"/>
    </row>
    <row r="79" spans="1:9" s="519" customFormat="1" ht="12">
      <c r="A79" s="106"/>
      <c r="B79" s="522"/>
      <c r="C79" s="106"/>
      <c r="D79" s="523"/>
      <c r="E79" s="523"/>
      <c r="F79" s="523"/>
      <c r="G79" s="523"/>
      <c r="H79" s="523"/>
      <c r="I79" s="523"/>
    </row>
    <row r="80" spans="1:9" s="519" customFormat="1" ht="12">
      <c r="A80" s="106"/>
      <c r="B80" s="522"/>
      <c r="C80" s="106"/>
      <c r="D80" s="523"/>
      <c r="E80" s="523"/>
      <c r="F80" s="523"/>
      <c r="G80" s="523"/>
      <c r="H80" s="523"/>
      <c r="I80" s="523"/>
    </row>
    <row r="81" spans="1:9" s="519" customFormat="1" ht="12">
      <c r="A81" s="106"/>
      <c r="B81" s="522"/>
      <c r="C81" s="106"/>
      <c r="D81" s="523"/>
      <c r="E81" s="523"/>
      <c r="F81" s="523"/>
      <c r="G81" s="523"/>
      <c r="H81" s="523"/>
      <c r="I81" s="523"/>
    </row>
    <row r="82" spans="1:9" s="519" customFormat="1" ht="12">
      <c r="A82" s="106"/>
      <c r="B82" s="522"/>
      <c r="C82" s="106"/>
      <c r="D82" s="523"/>
      <c r="E82" s="523"/>
      <c r="F82" s="523"/>
      <c r="G82" s="523"/>
      <c r="H82" s="523"/>
      <c r="I82" s="523"/>
    </row>
    <row r="83" spans="1:9" s="519" customFormat="1" ht="12">
      <c r="A83" s="106"/>
      <c r="B83" s="522"/>
      <c r="C83" s="106"/>
      <c r="D83" s="523"/>
      <c r="E83" s="523"/>
      <c r="F83" s="523"/>
      <c r="G83" s="523"/>
      <c r="H83" s="523"/>
      <c r="I83" s="523"/>
    </row>
    <row r="84" spans="1:9" s="519" customFormat="1" ht="12">
      <c r="A84" s="106"/>
      <c r="B84" s="522"/>
      <c r="C84" s="106"/>
      <c r="D84" s="523"/>
      <c r="E84" s="523"/>
      <c r="F84" s="523"/>
      <c r="G84" s="523"/>
      <c r="H84" s="523"/>
      <c r="I84" s="523"/>
    </row>
    <row r="85" spans="1:9" s="519" customFormat="1" ht="12">
      <c r="A85" s="106"/>
      <c r="B85" s="522"/>
      <c r="C85" s="106"/>
      <c r="D85" s="523"/>
      <c r="E85" s="523"/>
      <c r="F85" s="523"/>
      <c r="G85" s="523"/>
      <c r="H85" s="523"/>
      <c r="I85" s="523"/>
    </row>
    <row r="86" spans="1:9" s="519" customFormat="1" ht="12">
      <c r="A86" s="106"/>
      <c r="B86" s="522"/>
      <c r="C86" s="106"/>
      <c r="D86" s="523"/>
      <c r="E86" s="523"/>
      <c r="F86" s="523"/>
      <c r="G86" s="523"/>
      <c r="H86" s="523"/>
      <c r="I86" s="523"/>
    </row>
    <row r="87" spans="1:9" s="519" customFormat="1" ht="12">
      <c r="A87" s="106"/>
      <c r="B87" s="522"/>
      <c r="C87" s="106"/>
      <c r="D87" s="523"/>
      <c r="E87" s="523"/>
      <c r="F87" s="523"/>
      <c r="G87" s="523"/>
      <c r="H87" s="523"/>
      <c r="I87" s="523"/>
    </row>
    <row r="88" spans="1:9" s="519" customFormat="1" ht="12">
      <c r="A88" s="106"/>
      <c r="B88" s="522"/>
      <c r="C88" s="106"/>
      <c r="D88" s="523"/>
      <c r="E88" s="523"/>
      <c r="F88" s="523"/>
      <c r="G88" s="523"/>
      <c r="H88" s="523"/>
      <c r="I88" s="523"/>
    </row>
    <row r="89" spans="1:9" s="519" customFormat="1" ht="12">
      <c r="A89" s="106"/>
      <c r="B89" s="522"/>
      <c r="C89" s="106"/>
      <c r="D89" s="523"/>
      <c r="E89" s="523"/>
      <c r="F89" s="523"/>
      <c r="G89" s="523"/>
      <c r="H89" s="523"/>
      <c r="I89" s="523"/>
    </row>
    <row r="90" spans="1:9" s="519" customFormat="1" ht="12">
      <c r="A90" s="106"/>
      <c r="B90" s="522"/>
      <c r="C90" s="106"/>
      <c r="D90" s="523"/>
      <c r="E90" s="523"/>
      <c r="F90" s="523"/>
      <c r="G90" s="523"/>
      <c r="H90" s="523"/>
      <c r="I90" s="523"/>
    </row>
    <row r="91" spans="1:9" s="519" customFormat="1" ht="12">
      <c r="A91" s="106"/>
      <c r="B91" s="522"/>
      <c r="C91" s="106"/>
      <c r="D91" s="523"/>
      <c r="E91" s="523"/>
      <c r="F91" s="523"/>
      <c r="G91" s="523"/>
      <c r="H91" s="523"/>
      <c r="I91" s="523"/>
    </row>
    <row r="92" spans="1:9" s="519" customFormat="1" ht="12">
      <c r="A92" s="106"/>
      <c r="B92" s="522"/>
      <c r="C92" s="106"/>
      <c r="D92" s="523"/>
      <c r="E92" s="523"/>
      <c r="F92" s="523"/>
      <c r="G92" s="523"/>
      <c r="H92" s="523"/>
      <c r="I92" s="523"/>
    </row>
    <row r="93" spans="1:9" s="519" customFormat="1" ht="12">
      <c r="A93" s="106"/>
      <c r="B93" s="522"/>
      <c r="C93" s="106"/>
      <c r="D93" s="523"/>
      <c r="E93" s="523"/>
      <c r="F93" s="523"/>
      <c r="G93" s="523"/>
      <c r="H93" s="523"/>
      <c r="I93" s="523"/>
    </row>
    <row r="94" spans="1:9" s="519" customFormat="1" ht="12">
      <c r="A94" s="106"/>
      <c r="B94" s="522"/>
      <c r="C94" s="106"/>
      <c r="D94" s="523"/>
      <c r="E94" s="523"/>
      <c r="F94" s="523"/>
      <c r="G94" s="523"/>
      <c r="H94" s="523"/>
      <c r="I94" s="523"/>
    </row>
    <row r="95" spans="1:9" s="519" customFormat="1" ht="12">
      <c r="A95" s="106"/>
      <c r="B95" s="522"/>
      <c r="C95" s="106"/>
      <c r="D95" s="523"/>
      <c r="E95" s="523"/>
      <c r="F95" s="523"/>
      <c r="G95" s="523"/>
      <c r="H95" s="523"/>
      <c r="I95" s="523"/>
    </row>
    <row r="96" spans="1:9" s="519" customFormat="1" ht="12">
      <c r="A96" s="106"/>
      <c r="B96" s="522"/>
      <c r="C96" s="106"/>
      <c r="D96" s="523"/>
      <c r="E96" s="523"/>
      <c r="F96" s="523"/>
      <c r="G96" s="523"/>
      <c r="H96" s="523"/>
      <c r="I96" s="523"/>
    </row>
    <row r="97" spans="1:9" s="519" customFormat="1" ht="12">
      <c r="A97" s="106"/>
      <c r="B97" s="522"/>
      <c r="C97" s="106"/>
      <c r="D97" s="523"/>
      <c r="E97" s="523"/>
      <c r="F97" s="523"/>
      <c r="G97" s="523"/>
      <c r="H97" s="523"/>
      <c r="I97" s="523"/>
    </row>
    <row r="98" spans="1:9" s="519" customFormat="1" ht="12">
      <c r="A98" s="106"/>
      <c r="B98" s="522"/>
      <c r="C98" s="106"/>
      <c r="D98" s="523"/>
      <c r="E98" s="523"/>
      <c r="F98" s="523"/>
      <c r="G98" s="523"/>
      <c r="H98" s="523"/>
      <c r="I98" s="523"/>
    </row>
    <row r="99" spans="1:9" s="519" customFormat="1" ht="12">
      <c r="A99" s="106"/>
      <c r="B99" s="522"/>
      <c r="C99" s="106"/>
      <c r="D99" s="523"/>
      <c r="E99" s="523"/>
      <c r="F99" s="523"/>
      <c r="G99" s="523"/>
      <c r="H99" s="523"/>
      <c r="I99" s="523"/>
    </row>
    <row r="100" spans="1:9" s="519" customFormat="1" ht="12">
      <c r="A100" s="106"/>
      <c r="B100" s="522"/>
      <c r="C100" s="106"/>
      <c r="D100" s="523"/>
      <c r="E100" s="523"/>
      <c r="F100" s="523"/>
      <c r="G100" s="523"/>
      <c r="H100" s="523"/>
      <c r="I100" s="523"/>
    </row>
    <row r="101" spans="1:9" s="519" customFormat="1" ht="12">
      <c r="A101" s="106"/>
      <c r="B101" s="522"/>
      <c r="C101" s="106"/>
      <c r="D101" s="523"/>
      <c r="E101" s="523"/>
      <c r="F101" s="523"/>
      <c r="G101" s="523"/>
      <c r="H101" s="523"/>
      <c r="I101" s="523"/>
    </row>
    <row r="102" spans="1:9" s="519" customFormat="1" ht="12">
      <c r="A102" s="106"/>
      <c r="B102" s="522"/>
      <c r="C102" s="106"/>
      <c r="D102" s="523"/>
      <c r="E102" s="523"/>
      <c r="F102" s="523"/>
      <c r="G102" s="523"/>
      <c r="H102" s="523"/>
      <c r="I102" s="523"/>
    </row>
    <row r="103" spans="1:9" s="519" customFormat="1" ht="12">
      <c r="A103" s="106"/>
      <c r="B103" s="522"/>
      <c r="C103" s="106"/>
      <c r="D103" s="523"/>
      <c r="E103" s="523"/>
      <c r="F103" s="523"/>
      <c r="G103" s="523"/>
      <c r="H103" s="523"/>
      <c r="I103" s="523"/>
    </row>
    <row r="104" spans="1:9" s="519" customFormat="1" ht="12">
      <c r="A104" s="106"/>
      <c r="B104" s="522"/>
      <c r="C104" s="106"/>
      <c r="D104" s="523"/>
      <c r="E104" s="523"/>
      <c r="F104" s="523"/>
      <c r="G104" s="523"/>
      <c r="H104" s="523"/>
      <c r="I104" s="523"/>
    </row>
    <row r="105" spans="1:9" s="519" customFormat="1" ht="12">
      <c r="A105" s="106"/>
      <c r="B105" s="522"/>
      <c r="C105" s="106"/>
      <c r="D105" s="523"/>
      <c r="E105" s="523"/>
      <c r="F105" s="523"/>
      <c r="G105" s="523"/>
      <c r="H105" s="523"/>
      <c r="I105" s="523"/>
    </row>
    <row r="106" spans="1:9" s="519" customFormat="1" ht="12">
      <c r="A106" s="106"/>
      <c r="B106" s="522"/>
      <c r="C106" s="106"/>
      <c r="D106" s="523"/>
      <c r="E106" s="523"/>
      <c r="F106" s="523"/>
      <c r="G106" s="523"/>
      <c r="H106" s="523"/>
      <c r="I106" s="523"/>
    </row>
    <row r="107" spans="1:9" s="519" customFormat="1" ht="12">
      <c r="A107" s="106"/>
      <c r="B107" s="522"/>
      <c r="C107" s="106"/>
      <c r="D107" s="523"/>
      <c r="E107" s="523"/>
      <c r="F107" s="523"/>
      <c r="G107" s="523"/>
      <c r="H107" s="523"/>
      <c r="I107" s="523"/>
    </row>
    <row r="108" spans="1:9" s="519" customFormat="1" ht="12">
      <c r="A108" s="106"/>
      <c r="B108" s="522"/>
      <c r="C108" s="106"/>
      <c r="D108" s="523"/>
      <c r="E108" s="523"/>
      <c r="F108" s="523"/>
      <c r="G108" s="523"/>
      <c r="H108" s="523"/>
      <c r="I108" s="523"/>
    </row>
    <row r="109" spans="1:9" s="519" customFormat="1" ht="12">
      <c r="A109" s="106"/>
      <c r="B109" s="522"/>
      <c r="C109" s="106"/>
      <c r="D109" s="523"/>
      <c r="E109" s="523"/>
      <c r="F109" s="523"/>
      <c r="G109" s="523"/>
      <c r="H109" s="523"/>
      <c r="I109" s="523"/>
    </row>
    <row r="110" spans="1:9" s="519" customFormat="1" ht="12">
      <c r="A110" s="106"/>
      <c r="B110" s="522"/>
      <c r="C110" s="106"/>
      <c r="D110" s="523"/>
      <c r="E110" s="523"/>
      <c r="F110" s="523"/>
      <c r="G110" s="523"/>
      <c r="H110" s="523"/>
      <c r="I110" s="523"/>
    </row>
    <row r="111" spans="1:9" s="519" customFormat="1" ht="12">
      <c r="A111" s="106"/>
      <c r="B111" s="522"/>
      <c r="C111" s="106"/>
      <c r="D111" s="523"/>
      <c r="E111" s="523"/>
      <c r="F111" s="523"/>
      <c r="G111" s="523"/>
      <c r="H111" s="523"/>
      <c r="I111" s="523"/>
    </row>
    <row r="112" spans="1:9" s="519" customFormat="1" ht="12">
      <c r="A112" s="106"/>
      <c r="B112" s="522"/>
      <c r="C112" s="106"/>
      <c r="D112" s="523"/>
      <c r="E112" s="523"/>
      <c r="F112" s="523"/>
      <c r="G112" s="523"/>
      <c r="H112" s="523"/>
      <c r="I112" s="523"/>
    </row>
    <row r="113" spans="1:9" s="519" customFormat="1" ht="12">
      <c r="A113" s="106"/>
      <c r="B113" s="522"/>
      <c r="C113" s="106"/>
      <c r="D113" s="523"/>
      <c r="E113" s="523"/>
      <c r="F113" s="523"/>
      <c r="G113" s="523"/>
      <c r="H113" s="523"/>
      <c r="I113" s="523"/>
    </row>
    <row r="114" spans="1:9" s="519" customFormat="1" ht="12">
      <c r="A114" s="106"/>
      <c r="B114" s="522"/>
      <c r="C114" s="106"/>
      <c r="D114" s="523"/>
      <c r="E114" s="523"/>
      <c r="F114" s="523"/>
      <c r="G114" s="523"/>
      <c r="H114" s="523"/>
      <c r="I114" s="523"/>
    </row>
    <row r="115" spans="1:9" s="519" customFormat="1" ht="12">
      <c r="A115" s="106"/>
      <c r="B115" s="522"/>
      <c r="C115" s="106"/>
      <c r="D115" s="523"/>
      <c r="E115" s="523"/>
      <c r="F115" s="523"/>
      <c r="G115" s="523"/>
      <c r="H115" s="523"/>
      <c r="I115" s="523"/>
    </row>
    <row r="116" spans="1:9" s="519" customFormat="1" ht="12">
      <c r="A116" s="106"/>
      <c r="B116" s="522"/>
      <c r="C116" s="106"/>
      <c r="D116" s="523"/>
      <c r="E116" s="523"/>
      <c r="F116" s="523"/>
      <c r="G116" s="523"/>
      <c r="H116" s="523"/>
      <c r="I116" s="523"/>
    </row>
    <row r="117" spans="1:9" s="519" customFormat="1" ht="12">
      <c r="A117" s="106"/>
      <c r="B117" s="522"/>
      <c r="C117" s="106"/>
      <c r="D117" s="523"/>
      <c r="E117" s="523"/>
      <c r="F117" s="523"/>
      <c r="G117" s="523"/>
      <c r="H117" s="523"/>
      <c r="I117" s="523"/>
    </row>
    <row r="118" spans="1:9" s="519" customFormat="1" ht="12">
      <c r="A118" s="106"/>
      <c r="B118" s="522"/>
      <c r="C118" s="106"/>
      <c r="D118" s="523"/>
      <c r="E118" s="523"/>
      <c r="F118" s="523"/>
      <c r="G118" s="523"/>
      <c r="H118" s="523"/>
      <c r="I118" s="523"/>
    </row>
    <row r="119" spans="1:9" s="519" customFormat="1" ht="12">
      <c r="A119" s="106"/>
      <c r="B119" s="522"/>
      <c r="C119" s="106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B5" sqref="B5:D5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4" t="s">
        <v>818</v>
      </c>
      <c r="B2" s="144"/>
      <c r="C2" s="144"/>
      <c r="D2" s="144"/>
      <c r="E2" s="144"/>
      <c r="F2" s="144"/>
    </row>
    <row r="3" spans="1:6" ht="12.75" customHeight="1">
      <c r="A3" s="144" t="s">
        <v>819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383</v>
      </c>
      <c r="B5" s="630" t="str">
        <f>БАЛАНС!E3</f>
        <v>"Лизингова компания" АД</v>
      </c>
      <c r="C5" s="630"/>
      <c r="D5" s="630"/>
      <c r="E5" s="568" t="s">
        <v>2</v>
      </c>
      <c r="F5" s="449">
        <f>БАЛАНС!H3</f>
        <v>121126583</v>
      </c>
    </row>
    <row r="6" spans="1:13" ht="15" customHeight="1">
      <c r="A6" s="26" t="s">
        <v>820</v>
      </c>
      <c r="B6" s="631" t="str">
        <f>БАЛАНС!E5</f>
        <v>към 31-03-2008</v>
      </c>
      <c r="C6" s="631"/>
      <c r="D6" s="508"/>
      <c r="E6" s="567" t="s">
        <v>4</v>
      </c>
      <c r="F6" s="509">
        <f>БАЛАНС!H4</f>
        <v>1260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3" customFormat="1" ht="51">
      <c r="A8" s="30" t="s">
        <v>821</v>
      </c>
      <c r="B8" s="31" t="s">
        <v>8</v>
      </c>
      <c r="C8" s="32" t="s">
        <v>822</v>
      </c>
      <c r="D8" s="32" t="s">
        <v>823</v>
      </c>
      <c r="E8" s="32" t="s">
        <v>824</v>
      </c>
      <c r="F8" s="32" t="s">
        <v>825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826</v>
      </c>
      <c r="B10" s="34"/>
      <c r="C10" s="428"/>
      <c r="D10" s="428"/>
      <c r="E10" s="428"/>
      <c r="F10" s="428"/>
    </row>
    <row r="11" spans="1:6" ht="18" customHeight="1">
      <c r="A11" s="35" t="s">
        <v>827</v>
      </c>
      <c r="B11" s="36"/>
      <c r="C11" s="428"/>
      <c r="D11" s="428"/>
      <c r="E11" s="428"/>
      <c r="F11" s="428"/>
    </row>
    <row r="12" spans="1:6" ht="14.25" customHeight="1">
      <c r="A12" s="35" t="s">
        <v>828</v>
      </c>
      <c r="B12" s="36"/>
      <c r="C12" s="439"/>
      <c r="D12" s="439"/>
      <c r="E12" s="439"/>
      <c r="F12" s="441">
        <f>C12-E12</f>
        <v>0</v>
      </c>
    </row>
    <row r="13" spans="1:6" ht="12.75">
      <c r="A13" s="35" t="s">
        <v>829</v>
      </c>
      <c r="B13" s="36"/>
      <c r="C13" s="439"/>
      <c r="D13" s="439"/>
      <c r="E13" s="439"/>
      <c r="F13" s="441">
        <f aca="true" t="shared" si="0" ref="F13:F26">C13-E13</f>
        <v>0</v>
      </c>
    </row>
    <row r="14" spans="1:6" ht="12.75">
      <c r="A14" s="35" t="s">
        <v>548</v>
      </c>
      <c r="B14" s="36"/>
      <c r="C14" s="439"/>
      <c r="D14" s="439"/>
      <c r="E14" s="439"/>
      <c r="F14" s="441">
        <f t="shared" si="0"/>
        <v>0</v>
      </c>
    </row>
    <row r="15" spans="1:6" ht="12.75">
      <c r="A15" s="35" t="s">
        <v>551</v>
      </c>
      <c r="B15" s="36"/>
      <c r="C15" s="439"/>
      <c r="D15" s="439"/>
      <c r="E15" s="439"/>
      <c r="F15" s="441">
        <f t="shared" si="0"/>
        <v>0</v>
      </c>
    </row>
    <row r="16" spans="1:6" ht="12.75">
      <c r="A16" s="35">
        <v>5</v>
      </c>
      <c r="B16" s="36"/>
      <c r="C16" s="439"/>
      <c r="D16" s="439"/>
      <c r="E16" s="439"/>
      <c r="F16" s="441">
        <f t="shared" si="0"/>
        <v>0</v>
      </c>
    </row>
    <row r="17" spans="1:6" ht="12.75">
      <c r="A17" s="35">
        <v>6</v>
      </c>
      <c r="B17" s="36"/>
      <c r="C17" s="439"/>
      <c r="D17" s="439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t="shared" si="0"/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0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0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0"/>
        <v>0</v>
      </c>
    </row>
    <row r="27" spans="1:16" ht="11.25" customHeight="1">
      <c r="A27" s="37" t="s">
        <v>563</v>
      </c>
      <c r="B27" s="38" t="s">
        <v>830</v>
      </c>
      <c r="C27" s="428">
        <f>SUM(C12:C26)</f>
        <v>0</v>
      </c>
      <c r="D27" s="428"/>
      <c r="E27" s="428">
        <f>SUM(E12:E26)</f>
        <v>0</v>
      </c>
      <c r="F27" s="440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5" t="s">
        <v>831</v>
      </c>
      <c r="B28" s="39"/>
      <c r="C28" s="428"/>
      <c r="D28" s="428"/>
      <c r="E28" s="428"/>
      <c r="F28" s="440"/>
    </row>
    <row r="29" spans="1:6" ht="12.75">
      <c r="A29" s="35" t="s">
        <v>542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545</v>
      </c>
      <c r="B30" s="39"/>
      <c r="C30" s="439"/>
      <c r="D30" s="439"/>
      <c r="E30" s="439"/>
      <c r="F30" s="441">
        <f aca="true" t="shared" si="1" ref="F30:F43">C30-E30</f>
        <v>0</v>
      </c>
    </row>
    <row r="31" spans="1:6" ht="12.75">
      <c r="A31" s="35" t="s">
        <v>548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 t="s">
        <v>551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1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1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1"/>
        <v>0</v>
      </c>
    </row>
    <row r="44" spans="1:16" ht="15" customHeight="1">
      <c r="A44" s="37" t="s">
        <v>580</v>
      </c>
      <c r="B44" s="38" t="s">
        <v>832</v>
      </c>
      <c r="C44" s="428">
        <f>SUM(C29:C43)</f>
        <v>0</v>
      </c>
      <c r="D44" s="428"/>
      <c r="E44" s="428">
        <f>SUM(E29:E43)</f>
        <v>0</v>
      </c>
      <c r="F44" s="440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5" t="s">
        <v>833</v>
      </c>
      <c r="B45" s="39"/>
      <c r="C45" s="428"/>
      <c r="D45" s="428"/>
      <c r="E45" s="428"/>
      <c r="F45" s="440"/>
    </row>
    <row r="46" spans="1:6" ht="12.75">
      <c r="A46" s="35" t="s">
        <v>858</v>
      </c>
      <c r="B46" s="39"/>
      <c r="C46" s="439">
        <v>11</v>
      </c>
      <c r="D46" s="573">
        <v>0.196</v>
      </c>
      <c r="E46" s="439"/>
      <c r="F46" s="441">
        <f>C46-E46</f>
        <v>11</v>
      </c>
    </row>
    <row r="47" spans="1:6" ht="12.75">
      <c r="A47" s="35" t="s">
        <v>545</v>
      </c>
      <c r="B47" s="39"/>
      <c r="C47" s="439"/>
      <c r="D47" s="439"/>
      <c r="E47" s="439"/>
      <c r="F47" s="441">
        <f aca="true" t="shared" si="2" ref="F47:F60">C47-E47</f>
        <v>0</v>
      </c>
    </row>
    <row r="48" spans="1:6" ht="12.75">
      <c r="A48" s="35" t="s">
        <v>548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 t="s">
        <v>551</v>
      </c>
      <c r="B49" s="39"/>
      <c r="C49" s="439"/>
      <c r="D49" s="439"/>
      <c r="E49" s="439"/>
      <c r="F49" s="441">
        <f t="shared" si="2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2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2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2"/>
        <v>0</v>
      </c>
    </row>
    <row r="61" spans="1:16" ht="12" customHeight="1">
      <c r="A61" s="37" t="s">
        <v>599</v>
      </c>
      <c r="B61" s="38" t="s">
        <v>834</v>
      </c>
      <c r="C61" s="428">
        <f>SUM(C46:C60)</f>
        <v>11</v>
      </c>
      <c r="D61" s="428"/>
      <c r="E61" s="428">
        <f>SUM(E46:E60)</f>
        <v>0</v>
      </c>
      <c r="F61" s="440">
        <f>SUM(F46:F60)</f>
        <v>11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5" t="s">
        <v>835</v>
      </c>
      <c r="B62" s="39"/>
      <c r="C62" s="428"/>
      <c r="D62" s="428"/>
      <c r="E62" s="428"/>
      <c r="F62" s="440"/>
    </row>
    <row r="63" spans="1:6" ht="12.75">
      <c r="A63" s="35" t="s">
        <v>542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545</v>
      </c>
      <c r="B64" s="39"/>
      <c r="C64" s="439"/>
      <c r="D64" s="439"/>
      <c r="E64" s="439"/>
      <c r="F64" s="441">
        <f aca="true" t="shared" si="3" ref="F64:F77">C64-E64</f>
        <v>0</v>
      </c>
    </row>
    <row r="65" spans="1:6" ht="12.75">
      <c r="A65" s="35" t="s">
        <v>548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 t="s">
        <v>551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3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3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3"/>
        <v>0</v>
      </c>
    </row>
    <row r="78" spans="1:16" ht="14.25" customHeight="1">
      <c r="A78" s="37" t="s">
        <v>836</v>
      </c>
      <c r="B78" s="38" t="s">
        <v>837</v>
      </c>
      <c r="C78" s="428">
        <f>SUM(C63:C77)</f>
        <v>0</v>
      </c>
      <c r="D78" s="428"/>
      <c r="E78" s="428">
        <f>SUM(E63:E77)</f>
        <v>0</v>
      </c>
      <c r="F78" s="440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0" t="s">
        <v>838</v>
      </c>
      <c r="B79" s="38" t="s">
        <v>839</v>
      </c>
      <c r="C79" s="428">
        <f>C78+C61+C44+C27</f>
        <v>11</v>
      </c>
      <c r="D79" s="428"/>
      <c r="E79" s="428">
        <f>E78+E61+E44+E27</f>
        <v>0</v>
      </c>
      <c r="F79" s="440">
        <f>F78+F61+F44+F27</f>
        <v>11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3" t="s">
        <v>840</v>
      </c>
      <c r="B80" s="38"/>
      <c r="C80" s="428"/>
      <c r="D80" s="428"/>
      <c r="E80" s="428"/>
      <c r="F80" s="440"/>
    </row>
    <row r="81" spans="1:6" ht="14.25" customHeight="1">
      <c r="A81" s="35" t="s">
        <v>827</v>
      </c>
      <c r="B81" s="39"/>
      <c r="C81" s="428"/>
      <c r="D81" s="428"/>
      <c r="E81" s="428"/>
      <c r="F81" s="440"/>
    </row>
    <row r="82" spans="1:6" ht="12.75">
      <c r="A82" s="35" t="s">
        <v>828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829</v>
      </c>
      <c r="B83" s="39"/>
      <c r="C83" s="439"/>
      <c r="D83" s="439"/>
      <c r="E83" s="439"/>
      <c r="F83" s="441">
        <f aca="true" t="shared" si="4" ref="F83:F96">C83-E83</f>
        <v>0</v>
      </c>
    </row>
    <row r="84" spans="1:6" ht="12.75">
      <c r="A84" s="35" t="s">
        <v>548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 t="s">
        <v>551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4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4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4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4"/>
        <v>0</v>
      </c>
    </row>
    <row r="97" spans="1:16" ht="15" customHeight="1">
      <c r="A97" s="37" t="s">
        <v>563</v>
      </c>
      <c r="B97" s="38" t="s">
        <v>841</v>
      </c>
      <c r="C97" s="428">
        <f>SUM(C82:C96)</f>
        <v>0</v>
      </c>
      <c r="D97" s="428"/>
      <c r="E97" s="428">
        <f>SUM(E82:E96)</f>
        <v>0</v>
      </c>
      <c r="F97" s="440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5" t="s">
        <v>831</v>
      </c>
      <c r="B98" s="39"/>
      <c r="C98" s="428"/>
      <c r="D98" s="428"/>
      <c r="E98" s="428"/>
      <c r="F98" s="440"/>
    </row>
    <row r="99" spans="1:6" ht="12.75">
      <c r="A99" s="35" t="s">
        <v>542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545</v>
      </c>
      <c r="B100" s="39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5" t="s">
        <v>548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 t="s">
        <v>551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5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5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5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5"/>
        <v>0</v>
      </c>
    </row>
    <row r="114" spans="1:16" ht="11.25" customHeight="1">
      <c r="A114" s="37" t="s">
        <v>580</v>
      </c>
      <c r="B114" s="38" t="s">
        <v>842</v>
      </c>
      <c r="C114" s="428">
        <f>SUM(C99:C113)</f>
        <v>0</v>
      </c>
      <c r="D114" s="428"/>
      <c r="E114" s="428">
        <f>SUM(E99:E113)</f>
        <v>0</v>
      </c>
      <c r="F114" s="440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5" t="s">
        <v>833</v>
      </c>
      <c r="B115" s="39"/>
      <c r="C115" s="428"/>
      <c r="D115" s="428"/>
      <c r="E115" s="428"/>
      <c r="F115" s="440"/>
    </row>
    <row r="116" spans="1:6" ht="12.75">
      <c r="A116" s="35" t="s">
        <v>542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545</v>
      </c>
      <c r="B117" s="39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5" t="s">
        <v>548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 t="s">
        <v>551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6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6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6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6"/>
        <v>0</v>
      </c>
    </row>
    <row r="131" spans="1:16" ht="15.75" customHeight="1">
      <c r="A131" s="37" t="s">
        <v>599</v>
      </c>
      <c r="B131" s="38" t="s">
        <v>843</v>
      </c>
      <c r="C131" s="428">
        <f>SUM(C116:C130)</f>
        <v>0</v>
      </c>
      <c r="D131" s="428"/>
      <c r="E131" s="428">
        <f>SUM(E116:E130)</f>
        <v>0</v>
      </c>
      <c r="F131" s="440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5" t="s">
        <v>835</v>
      </c>
      <c r="B132" s="39"/>
      <c r="C132" s="428"/>
      <c r="D132" s="428"/>
      <c r="E132" s="428"/>
      <c r="F132" s="440"/>
    </row>
    <row r="133" spans="1:6" ht="12.75">
      <c r="A133" s="35" t="s">
        <v>542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545</v>
      </c>
      <c r="B134" s="39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5" t="s">
        <v>548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 t="s">
        <v>551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7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7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7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7"/>
        <v>0</v>
      </c>
    </row>
    <row r="148" spans="1:16" ht="17.25" customHeight="1">
      <c r="A148" s="37" t="s">
        <v>836</v>
      </c>
      <c r="B148" s="38" t="s">
        <v>844</v>
      </c>
      <c r="C148" s="428">
        <f>SUM(C133:C147)</f>
        <v>0</v>
      </c>
      <c r="D148" s="428"/>
      <c r="E148" s="428">
        <f>SUM(E133:E147)</f>
        <v>0</v>
      </c>
      <c r="F148" s="440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0" t="s">
        <v>845</v>
      </c>
      <c r="B149" s="38" t="s">
        <v>846</v>
      </c>
      <c r="C149" s="428">
        <f>C148+C131+C114+C97</f>
        <v>0</v>
      </c>
      <c r="D149" s="428"/>
      <c r="E149" s="428">
        <f>E148+E131+E114+E97</f>
        <v>0</v>
      </c>
      <c r="F149" s="440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870</v>
      </c>
      <c r="B151" s="451"/>
      <c r="C151" s="632" t="s">
        <v>865</v>
      </c>
      <c r="D151" s="632"/>
      <c r="E151" s="632"/>
      <c r="F151" s="632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32" t="s">
        <v>860</v>
      </c>
      <c r="D153" s="632"/>
      <c r="E153" s="632"/>
      <c r="F153" s="632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LC</cp:lastModifiedBy>
  <cp:lastPrinted>2008-04-16T12:43:46Z</cp:lastPrinted>
  <dcterms:created xsi:type="dcterms:W3CDTF">2000-06-29T12:02:40Z</dcterms:created>
  <dcterms:modified xsi:type="dcterms:W3CDTF">2008-04-23T06:24:31Z</dcterms:modified>
  <cp:category/>
  <cp:version/>
  <cp:contentType/>
  <cp:contentStatus/>
</cp:coreProperties>
</file>