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<sst xmlns="http://schemas.openxmlformats.org/spreadsheetml/2006/main" count="1063" uniqueCount="872">
  <si>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</si>
  <si>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</si>
  <si>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</si>
  <si>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</si>
  <si>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</si>
  <si>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</si>
  <si>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</si>
  <si>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</si>
  <si>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</si>
  <si>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</si>
  <si>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</si>
  <si>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</si>
  <si>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</si>
  <si>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</si>
  <si>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</si>
  <si>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</si>
  <si>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</si>
  <si>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</si>
  <si>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</si>
  <si>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</si>
  <si>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</si>
  <si>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</si>
  <si>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</si>
  <si>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</si>
  <si>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</si>
  <si>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</si>
  <si>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</si>
  <si>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</si>
  <si>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</si>
  <si>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</si>
  <si>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</si>
  <si>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</si>
  <si>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</si>
  <si>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</si>
  <si>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</si>
  <si>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</si>
  <si>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</si>
  <si>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</si>
  <si>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</si>
  <si>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</si>
  <si>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</si>
  <si>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</si>
  <si>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</si>
  <si>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</si>
  <si>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</si>
  <si>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</si>
  <si>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</si>
  <si>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</si>
  <si>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</si>
  <si>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</si>
  <si>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</si>
  <si>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</si>
  <si>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</si>
  <si>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</si>
  <si>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</si>
  <si>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</si>
  <si>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</si>
  <si>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</si>
  <si>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</si>
  <si>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</si>
  <si>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</si>
  <si>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</si>
  <si>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</si>
  <si>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</si>
  <si>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</si>
  <si>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</si>
  <si>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</si>
  <si>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</si>
  <si>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</si>
  <si>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</si>
  <si>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</si>
  <si>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</si>
  <si>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</si>
  <si>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</si>
  <si>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</si>
  <si>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</si>
  <si>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</si>
  <si>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</si>
  <si>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</si>
  <si>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</si>
  <si>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</si>
  <si>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</si>
  <si>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</si>
  <si>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</si>
  <si>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</si>
  <si>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</si>
  <si>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</si>
  <si>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</si>
  <si>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</si>
  <si>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</si>
  <si>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</si>
  <si>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</si>
  <si>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</si>
  <si>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</si>
  <si>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</si>
  <si>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</si>
  <si>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</si>
  <si>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</si>
  <si>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</si>
  <si>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</si>
  <si>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</si>
  <si>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</si>
  <si>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</si>
  <si>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</si>
  <si>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</si>
  <si>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</si>
  <si>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</si>
  <si>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</si>
  <si>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</si>
  <si>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</si>
  <si>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</si>
  <si>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</si>
  <si>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</si>
  <si>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</si>
  <si>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</si>
  <si>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</si>
  <si>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</si>
  <si>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</si>
  <si>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</si>
  <si>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</si>
  <si>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</si>
  <si>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</si>
  <si>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</si>
  <si>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</si>
  <si>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</si>
  <si>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</si>
  <si>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</si>
  <si>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</si>
  <si>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</si>
  <si>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</si>
  <si>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</si>
  <si>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</si>
  <si>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</si>
  <si>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</si>
  <si>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</si>
  <si>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</si>
  <si>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</si>
  <si>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</si>
  <si>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</si>
  <si>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</si>
  <si>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</si>
  <si>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</si>
  <si>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</si>
  <si>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</si>
  <si>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</si>
  <si>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</si>
  <si>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</si>
  <si>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</si>
  <si>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</si>
  <si>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</si>
  <si>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</si>
  <si>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</si>
  <si>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</si>
  <si>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</si>
  <si>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</si>
  <si>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</si>
  <si>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</si>
  <si>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</si>
  <si>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</si>
  <si>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</si>
  <si>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</si>
  <si>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</si>
  <si>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</si>
  <si>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</si>
  <si>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</si>
  <si>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</si>
  <si>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</si>
  <si>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</si>
  <si>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</si>
  <si>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</si>
  <si>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</si>
  <si>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</si>
  <si>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</si>
  <si>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</si>
  <si>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</si>
  <si>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</si>
  <si>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</si>
  <si>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</si>
  <si>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</si>
  <si>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</si>
  <si>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</si>
  <si>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</si>
  <si>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</si>
  <si>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</si>
  <si>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</si>
  <si>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</si>
  <si>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</si>
  <si>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</si>
  <si>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</si>
  <si>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</si>
  <si>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</si>
  <si>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</si>
  <si>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</si>
  <si>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</si>
  <si>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</si>
  <si>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</si>
  <si>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</si>
  <si>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</si>
  <si>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</si>
  <si>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</si>
  <si>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</si>
  <si>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</si>
  <si>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</si>
  <si>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</si>
  <si>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</si>
  <si>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</si>
  <si>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</si>
  <si>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</si>
  <si>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</si>
  <si>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</si>
  <si>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</si>
  <si>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</si>
  <si>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</si>
  <si>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</si>
  <si>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</si>
  <si>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</si>
  <si>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</si>
  <si>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</si>
  <si>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</si>
  <si>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</si>
  <si>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</si>
  <si>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</si>
  <si>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</si>
  <si>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</si>
  <si>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</si>
  <si>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</si>
  <si>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</si>
  <si>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</si>
  <si>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</si>
  <si>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</si>
  <si>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</si>
  <si>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</si>
  <si>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</si>
  <si>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</si>
  <si>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</si>
  <si>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</si>
  <si>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</si>
  <si>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</si>
  <si>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</si>
  <si>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</si>
  <si>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</si>
  <si>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</si>
  <si>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</si>
  <si>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</si>
  <si>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</si>
  <si>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</si>
  <si>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</si>
  <si>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</si>
  <si>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</si>
  <si>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</si>
  <si>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</si>
  <si>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</si>
  <si>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</si>
  <si>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</si>
  <si>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</si>
  <si>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</si>
  <si>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</si>
  <si>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</si>
  <si>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</si>
  <si>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</si>
  <si>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</si>
  <si>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</si>
  <si>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</si>
  <si>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</si>
  <si>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</si>
  <si>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</si>
  <si>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</si>
  <si>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</si>
  <si>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</si>
  <si>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</si>
  <si>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</si>
  <si>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</si>
  <si>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</si>
  <si>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</si>
  <si>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</si>
  <si>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</si>
  <si>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</si>
  <si>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</si>
  <si>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</si>
  <si>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</si>
  <si>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</si>
  <si>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</si>
  <si>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</si>
  <si>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</si>
  <si>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</si>
  <si>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</si>
  <si>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</si>
  <si>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</si>
  <si>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</si>
  <si>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</si>
  <si>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</si>
  <si>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</si>
  <si>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</si>
  <si>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</si>
  <si>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</si>
  <si>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</si>
  <si>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</si>
  <si>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</si>
  <si>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</si>
  <si>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</si>
  <si>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</si>
  <si>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</si>
  <si>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</si>
  <si>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</si>
  <si>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</si>
  <si>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</si>
  <si>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</si>
  <si>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</si>
  <si>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</si>
  <si>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</si>
  <si>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</si>
  <si>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</si>
  <si>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</si>
  <si>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</si>
  <si>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</si>
  <si>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</si>
  <si>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</si>
  <si>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</si>
  <si>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</si>
  <si>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</si>
  <si>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</si>
  <si>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</si>
  <si>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</si>
  <si>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</si>
  <si>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</si>
  <si>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</si>
  <si>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</si>
  <si>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</si>
  <si>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</si>
  <si>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</si>
  <si>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</si>
  <si>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</si>
  <si>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</si>
  <si>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</si>
  <si>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</si>
  <si>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</si>
  <si>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</si>
  <si>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</si>
  <si>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</si>
  <si>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</si>
  <si>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</si>
  <si>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</si>
  <si>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</si>
  <si>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</si>
  <si>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</si>
  <si>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</si>
  <si>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</si>
  <si>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</si>
  <si>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</si>
  <si>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</si>
  <si>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</si>
  <si>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</si>
  <si>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</si>
  <si>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</si>
  <si>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</si>
  <si>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</si>
  <si>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</si>
  <si>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</si>
  <si>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</si>
  <si>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</si>
  <si>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</si>
  <si>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</si>
  <si>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</si>
  <si>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</si>
  <si>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</si>
  <si>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</si>
  <si>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</si>
  <si>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</si>
  <si>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</si>
  <si>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</si>
  <si>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</si>
  <si>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</si>
  <si>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</si>
  <si>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</si>
  <si>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</si>
  <si>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</si>
  <si>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</si>
  <si>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</si>
  <si>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</si>
  <si>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</si>
  <si>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</si>
  <si>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</si>
  <si>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</si>
  <si>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</si>
  <si>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</si>
  <si>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</si>
  <si>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</si>
  <si>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</si>
  <si>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</si>
  <si>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</si>
  <si>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</si>
  <si>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</si>
  <si>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</si>
  <si>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</si>
  <si>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</si>
  <si>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</si>
  <si>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</si>
  <si>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</si>
  <si>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</si>
  <si>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</si>
  <si>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</si>
  <si>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</si>
  <si>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</si>
  <si>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</si>
  <si>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</si>
  <si>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</si>
  <si>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</si>
  <si>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</si>
  <si>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</si>
  <si>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</si>
  <si>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</si>
  <si>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</si>
  <si>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</si>
  <si>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</si>
  <si>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</si>
  <si>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</si>
  <si>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</si>
  <si>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</si>
  <si>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</si>
  <si>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</si>
  <si>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</si>
  <si>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</si>
  <si>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</si>
  <si>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</si>
  <si>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</si>
  <si>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</si>
  <si>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</si>
  <si>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</si>
  <si>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</si>
  <si>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</si>
  <si>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</si>
  <si>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</si>
  <si>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</si>
  <si>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</si>
  <si>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</si>
  <si>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</si>
  <si>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</si>
  <si>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</si>
  <si>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</si>
  <si>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</si>
  <si>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</si>
  <si>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</si>
  <si>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</si>
  <si>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</si>
  <si>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</si>
  <si>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</si>
  <si>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</si>
  <si>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</si>
  <si>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</si>
  <si>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</si>
  <si>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</si>
  <si>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</si>
  <si>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</si>
  <si>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</si>
  <si>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</si>
  <si>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</si>
  <si>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</si>
  <si>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</si>
  <si>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</si>
  <si>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</si>
  <si>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</si>
  <si>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</si>
  <si>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</si>
  <si>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</si>
  <si>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</si>
  <si>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</si>
  <si>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</si>
  <si>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</si>
  <si>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</si>
  <si>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</si>
  <si>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</si>
  <si>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</si>
  <si>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</si>
  <si>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</si>
  <si>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</si>
  <si>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</si>
  <si>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</si>
  <si>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</si>
  <si>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</si>
  <si>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</si>
  <si>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</si>
  <si>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</si>
  <si>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</si>
  <si>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</si>
  <si>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</si>
  <si>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</si>
  <si>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</si>
  <si>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</si>
  <si>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</si>
  <si>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</si>
  <si>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</si>
  <si>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</si>
  <si>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</si>
  <si>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</si>
  <si>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</si>
  <si>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</si>
  <si>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</si>
  <si>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</si>
  <si>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</si>
  <si>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</si>
  <si>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</si>
  <si>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</si>
  <si>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</si>
  <si>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</si>
  <si>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</si>
  <si>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</si>
  <si>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</si>
  <si>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</si>
  <si>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</si>
  <si>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</si>
  <si>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</si>
  <si>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</si>
  <si>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</si>
  <si>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</si>
  <si>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</si>
  <si>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</si>
  <si>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</si>
  <si>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</si>
  <si>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</si>
  <si>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</si>
  <si>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</si>
  <si>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</si>
  <si>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</si>
  <si>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</si>
  <si>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</si>
  <si>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</si>
  <si>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</si>
  <si>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</si>
  <si>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</si>
  <si>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</si>
  <si>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</si>
  <si>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</si>
  <si>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</si>
  <si>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</si>
  <si>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</si>
  <si>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</si>
  <si>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</si>
  <si>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</si>
  <si>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</si>
  <si>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</si>
  <si>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</si>
  <si>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</si>
  <si>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</si>
  <si>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</si>
  <si>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</si>
  <si>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</si>
  <si>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</si>
  <si>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</si>
  <si>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</si>
  <si>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</si>
  <si>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</si>
  <si>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</si>
  <si>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</si>
  <si>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</si>
  <si>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</si>
  <si>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</si>
  <si>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</si>
  <si>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</si>
  <si>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</si>
  <si>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</si>
  <si>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</si>
  <si>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</si>
  <si>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</si>
  <si>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</si>
  <si>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</si>
  <si>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</si>
  <si>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</si>
  <si>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</si>
  <si>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</si>
  <si>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</si>
  <si>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</si>
  <si>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</si>
  <si>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</si>
  <si>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</si>
  <si>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</si>
  <si>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</si>
  <si>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</si>
  <si>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</si>
  <si>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</si>
  <si>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</si>
  <si>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</si>
  <si>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</si>
  <si>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</si>
  <si>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</si>
  <si>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</si>
  <si>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</si>
  <si>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</si>
  <si>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</si>
  <si>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</si>
  <si>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</si>
  <si>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</si>
  <si>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</si>
  <si>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</si>
  <si>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</si>
  <si>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</si>
  <si>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</si>
  <si>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</si>
  <si>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</si>
  <si>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</si>
  <si>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</si>
  <si>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</si>
  <si>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</si>
  <si>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</si>
  <si>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</si>
  <si>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</si>
  <si>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</si>
  <si>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</si>
  <si>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</si>
  <si>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</si>
  <si>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</si>
  <si>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</si>
  <si>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</si>
  <si>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</si>
  <si>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</si>
  <si>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</si>
  <si>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</si>
  <si>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</si>
  <si>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</si>
  <si>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</si>
  <si>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</si>
  <si>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</si>
  <si>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</si>
  <si>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</si>
  <si>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</si>
  <si>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</si>
  <si>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</si>
  <si>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</si>
  <si>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</si>
  <si>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</si>
  <si>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</si>
  <si>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</si>
  <si>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</si>
  <si>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</si>
  <si>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</si>
  <si>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</si>
  <si>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</si>
  <si>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</si>
  <si>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</si>
  <si>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</si>
  <si>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</si>
  <si>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</si>
  <si>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</si>
  <si>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</si>
  <si>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</si>
  <si>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</si>
  <si>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</si>
  <si>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</si>
  <si>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</si>
  <si>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</si>
  <si>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</si>
  <si>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</si>
  <si>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</si>
  <si>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</si>
  <si>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</si>
  <si>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</si>
  <si>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</si>
  <si>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</si>
  <si>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</si>
  <si>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</si>
  <si>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</si>
  <si>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</si>
  <si>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</si>
  <si>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</si>
  <si>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</si>
  <si>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</si>
  <si>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</si>
  <si>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</si>
  <si>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</si>
  <si>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</si>
  <si>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</si>
  <si>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</si>
  <si>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</si>
  <si>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</si>
  <si>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</si>
  <si>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</si>
  <si>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</si>
  <si>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</si>
  <si>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</si>
  <si>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</si>
  <si>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</si>
  <si>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</si>
  <si>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</si>
  <si>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</si>
  <si>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</si>
  <si>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</si>
  <si>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</si>
  <si>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</si>
  <si>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</si>
  <si>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</si>
  <si>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</si>
  <si>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</si>
  <si>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</si>
  <si>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</si>
  <si>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</si>
  <si>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</si>
  <si>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</si>
  <si>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</si>
  <si>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</si>
  <si>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</si>
  <si>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</si>
  <si>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</si>
  <si>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</si>
  <si>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</si>
  <si>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</si>
  <si>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</si>
  <si>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</si>
  <si>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</si>
  <si>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</si>
  <si>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</si>
  <si>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</si>
  <si>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</si>
  <si>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</si>
  <si>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</si>
  <si>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</si>
  <si>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</si>
  <si>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</si>
  <si>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</si>
  <si>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</si>
  <si>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</si>
  <si>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</si>
  <si>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</si>
  <si>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</si>
  <si>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</si>
  <si>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</si>
  <si>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</si>
  <si>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</si>
  <si>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</si>
  <si>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</si>
  <si>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</si>
  <si>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</si>
  <si>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</si>
  <si>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</si>
  <si>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</si>
  <si>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</si>
  <si>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</si>
  <si>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</si>
  <si>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</si>
  <si>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</si>
  <si>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</si>
  <si>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</si>
  <si>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</si>
  <si>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</si>
  <si>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</si>
  <si>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</si>
  <si>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</si>
  <si>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</si>
  <si>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</si>
  <si>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</si>
  <si>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</si>
  <si>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</si>
  <si>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</si>
  <si>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</si>
  <si>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</si>
  <si>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</si>
  <si>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</si>
  <si>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</si>
  <si>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</si>
  <si>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</si>
  <si>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</si>
  <si>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</si>
  <si>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</si>
  <si>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</si>
  <si>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</si>
  <si>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</si>
  <si>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</si>
  <si>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</si>
  <si>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</si>
  <si>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</si>
  <si>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</si>
  <si>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</si>
  <si>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</si>
  <si>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</si>
  <si>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</si>
  <si>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</si>
  <si>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</si>
  <si>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</si>
  <si>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</si>
  <si>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</si>
  <si>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</si>
  <si>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</si>
  <si>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</si>
  <si>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</si>
  <si>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</si>
  <si>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</si>
  <si>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</si>
  <si>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</si>
  <si>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</si>
  <si>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</si>
  <si>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</si>
  <si>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</si>
  <si>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</si>
  <si>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</si>
  <si>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</si>
  <si>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</si>
  <si>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</si>
  <si>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</si>
  <si>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</si>
  <si>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</si>
  <si>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</si>
  <si>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</si>
  <si>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</si>
  <si>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</si>
  <si>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</si>
  <si>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</si>
  <si>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</si>
  <si>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</si>
  <si>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</si>
  <si>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</si>
  <si>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</si>
  <si>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</si>
  <si>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</si>
  <si>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</si>
  <si>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</si>
  <si>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</si>
  <si>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</si>
  <si>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</si>
  <si>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</si>
  <si>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</si>
  <si>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</si>
  <si>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</si>
  <si>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</si>
  <si>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</si>
  <si>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</si>
  <si>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</si>
  <si>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</si>
  <si>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</si>
  <si>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</si>
  <si>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</si>
  <si>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</si>
  <si>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</si>
  <si>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</si>
  <si>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</si>
  <si>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</si>
  <si>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</si>
  <si>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</si>
  <si>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</si>
  <si>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</si>
  <si>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</si>
  <si>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</si>
  <si>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</si>
  <si>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</si>
  <si>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</si>
  <si>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</si>
  <si>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</si>
  <si>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</si>
  <si>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</si>
  <si>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</si>
  <si>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</si>
  <si>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</si>
  <si>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</si>
  <si>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</si>
  <si>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</si>
  <si>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</si>
  <si>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</si>
  <si>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</si>
  <si>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</si>
  <si>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</si>
  <si>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</si>
  <si>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</si>
  <si>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</si>
  <si>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</si>
  <si>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</si>
  <si>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</si>
  <si>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</si>
  <si>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</si>
  <si>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</si>
  <si>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</si>
  <si>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</si>
  <si>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</si>
  <si>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</si>
  <si>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</si>
  <si>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01.01.2015 - 30.06.2015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</si>
</sst>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7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1156</v>
      </c>
      <c r="E12" s="237" t="s">
        <v>26</v>
      </c>
      <c r="F12" s="242" t="s">
        <v>27</v>
      </c>
      <c r="G12" s="153">
        <v>2089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14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659</v>
      </c>
      <c r="D15" s="151">
        <v>588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673</v>
      </c>
      <c r="D19" s="155">
        <f>SUM(D11:D18)</f>
        <v>1760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51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828</v>
      </c>
      <c r="H31" s="152">
        <v>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879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3168</v>
      </c>
      <c r="H36" s="154">
        <f>H25+H17+H33</f>
        <v>2340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971</v>
      </c>
      <c r="H44" s="152">
        <v>215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493</v>
      </c>
      <c r="D47" s="151">
        <v>945</v>
      </c>
      <c r="E47" s="251" t="s">
        <v>145</v>
      </c>
      <c r="F47" s="242" t="s">
        <v>146</v>
      </c>
      <c r="G47" s="152">
        <v>9388</v>
      </c>
      <c r="H47" s="152">
        <v>11344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1048</v>
      </c>
      <c r="H48" s="152">
        <v>1244</v>
      </c>
    </row>
    <row r="49" spans="1:18" ht="15">
      <c r="A49" s="235" t="s">
        <v>151</v>
      </c>
      <c r="B49" s="241" t="s">
        <v>152</v>
      </c>
      <c r="C49" s="151">
        <v>6280</v>
      </c>
      <c r="D49" s="151">
        <v>6458</v>
      </c>
      <c r="E49" s="251" t="s">
        <v>51</v>
      </c>
      <c r="F49" s="245" t="s">
        <v>153</v>
      </c>
      <c r="G49" s="154">
        <f>SUM(G43:G48)</f>
        <v>11407</v>
      </c>
      <c r="H49" s="154">
        <f>SUM(H43:H48)</f>
        <v>12803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6773</v>
      </c>
      <c r="D51" s="155">
        <f>SUM(D47:D50)</f>
        <v>7403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7446</v>
      </c>
      <c r="D55" s="155">
        <f>D19+D20+D21+D27+D32+D45+D51+D53+D54</f>
        <v>9164</v>
      </c>
      <c r="E55" s="237" t="s">
        <v>172</v>
      </c>
      <c r="F55" s="261" t="s">
        <v>173</v>
      </c>
      <c r="G55" s="154">
        <f>G49+G51+G52+G53+G54</f>
        <v>11407</v>
      </c>
      <c r="H55" s="154">
        <f>H49+H51+H52+H53+H54</f>
        <v>12803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2773+386</f>
        <v>3159</v>
      </c>
      <c r="H59" s="152">
        <v>820</v>
      </c>
      <c r="M59" s="157"/>
    </row>
    <row r="60" spans="1:8" ht="15">
      <c r="A60" s="235" t="s">
        <v>183</v>
      </c>
      <c r="B60" s="241" t="s">
        <v>184</v>
      </c>
      <c r="C60" s="151">
        <v>2919</v>
      </c>
      <c r="D60" s="151">
        <v>315</v>
      </c>
      <c r="E60" s="237" t="s">
        <v>185</v>
      </c>
      <c r="F60" s="242" t="s">
        <v>186</v>
      </c>
      <c r="G60" s="152">
        <v>3325</v>
      </c>
      <c r="H60" s="152">
        <v>1369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414</v>
      </c>
      <c r="H61" s="154">
        <f>SUM(H62:H68)</f>
        <v>305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</v>
      </c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2919</v>
      </c>
      <c r="D64" s="155">
        <f>SUM(D58:D63)</f>
        <v>315</v>
      </c>
      <c r="E64" s="237" t="s">
        <v>200</v>
      </c>
      <c r="F64" s="242" t="s">
        <v>201</v>
      </c>
      <c r="G64" s="152">
        <v>108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272</v>
      </c>
      <c r="H65" s="152">
        <v>16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2070+1178</f>
        <v>3248</v>
      </c>
      <c r="D67" s="151">
        <v>3206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/>
      <c r="H68" s="152">
        <v>168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0</v>
      </c>
      <c r="H69" s="152">
        <v>219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6898</v>
      </c>
      <c r="H71" s="161">
        <f>H59+H60+H61+H69+H70</f>
        <v>2713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283</v>
      </c>
      <c r="D72" s="151">
        <v>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45+6034</f>
        <v>6079</v>
      </c>
      <c r="D74" s="151">
        <v>5152</v>
      </c>
      <c r="E74" s="237" t="s">
        <v>231</v>
      </c>
      <c r="F74" s="280" t="s">
        <v>232</v>
      </c>
      <c r="G74" s="152">
        <f>196+178</f>
        <v>374</v>
      </c>
      <c r="H74" s="152">
        <v>1173</v>
      </c>
    </row>
    <row r="75" spans="1:15" ht="15">
      <c r="A75" s="235" t="s">
        <v>76</v>
      </c>
      <c r="B75" s="249" t="s">
        <v>233</v>
      </c>
      <c r="C75" s="155">
        <f>SUM(C67:C74)</f>
        <v>9698</v>
      </c>
      <c r="D75" s="155">
        <f>SUM(D67:D74)</f>
        <v>8454</v>
      </c>
      <c r="E75" s="251" t="s">
        <v>160</v>
      </c>
      <c r="F75" s="245" t="s">
        <v>234</v>
      </c>
      <c r="G75" s="152">
        <v>0</v>
      </c>
      <c r="H75" s="152">
        <v>957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7272</v>
      </c>
      <c r="H79" s="162">
        <f>H71+H74+H75+H76</f>
        <v>4843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1784</v>
      </c>
      <c r="D88" s="151">
        <v>2052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1784</v>
      </c>
      <c r="D91" s="155">
        <f>SUM(D87:D90)</f>
        <v>2053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14401</v>
      </c>
      <c r="D93" s="155">
        <f>D64+D75+D84+D91+D92</f>
        <v>10822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21847</v>
      </c>
      <c r="D94" s="164">
        <f>D93+D55</f>
        <v>19986</v>
      </c>
      <c r="E94" s="449" t="s">
        <v>270</v>
      </c>
      <c r="F94" s="289" t="s">
        <v>271</v>
      </c>
      <c r="G94" s="165">
        <f>G36+G39+G55+G79</f>
        <v>21847</v>
      </c>
      <c r="H94" s="165">
        <f>H36+H39+H55+H79</f>
        <v>19986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42200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E49" sqref="E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01.01.2015 - 30.06.2015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</v>
      </c>
      <c r="D9" s="46">
        <v>12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312</v>
      </c>
      <c r="D10" s="46">
        <v>266</v>
      </c>
      <c r="E10" s="298" t="s">
        <v>288</v>
      </c>
      <c r="F10" s="549" t="s">
        <v>289</v>
      </c>
      <c r="G10" s="550">
        <v>4184</v>
      </c>
      <c r="H10" s="550">
        <v>3301</v>
      </c>
    </row>
    <row r="11" spans="1:8" ht="12">
      <c r="A11" s="298" t="s">
        <v>290</v>
      </c>
      <c r="B11" s="299" t="s">
        <v>291</v>
      </c>
      <c r="C11" s="46">
        <v>125</v>
      </c>
      <c r="D11" s="46">
        <v>149</v>
      </c>
      <c r="E11" s="300" t="s">
        <v>292</v>
      </c>
      <c r="F11" s="549" t="s">
        <v>293</v>
      </c>
      <c r="G11" s="550">
        <v>459</v>
      </c>
      <c r="H11" s="550">
        <v>429</v>
      </c>
    </row>
    <row r="12" spans="1:8" ht="12">
      <c r="A12" s="298" t="s">
        <v>294</v>
      </c>
      <c r="B12" s="299" t="s">
        <v>295</v>
      </c>
      <c r="C12" s="46">
        <v>185</v>
      </c>
      <c r="D12" s="46">
        <v>186</v>
      </c>
      <c r="E12" s="300" t="s">
        <v>78</v>
      </c>
      <c r="F12" s="549" t="s">
        <v>296</v>
      </c>
      <c r="G12" s="550">
        <v>72</v>
      </c>
      <c r="H12" s="550">
        <v>150</v>
      </c>
    </row>
    <row r="13" spans="1:18" ht="12">
      <c r="A13" s="298" t="s">
        <v>297</v>
      </c>
      <c r="B13" s="299" t="s">
        <v>298</v>
      </c>
      <c r="C13" s="46">
        <v>24</v>
      </c>
      <c r="D13" s="46">
        <v>23</v>
      </c>
      <c r="E13" s="301" t="s">
        <v>51</v>
      </c>
      <c r="F13" s="551" t="s">
        <v>299</v>
      </c>
      <c r="G13" s="548">
        <f>SUM(G9:G12)</f>
        <v>4715</v>
      </c>
      <c r="H13" s="548">
        <f>SUM(H9:H12)</f>
        <v>3880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4133</v>
      </c>
      <c r="D14" s="46">
        <v>3294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460</v>
      </c>
      <c r="D16" s="47">
        <v>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415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5260</v>
      </c>
      <c r="D19" s="49">
        <f>SUM(D9:D15)+D16</f>
        <v>3946</v>
      </c>
      <c r="E19" s="304" t="s">
        <v>316</v>
      </c>
      <c r="F19" s="552" t="s">
        <v>317</v>
      </c>
      <c r="G19" s="550">
        <v>671</v>
      </c>
      <c r="H19" s="550">
        <v>686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1179</v>
      </c>
      <c r="H21" s="550"/>
    </row>
    <row r="22" spans="1:8" ht="24">
      <c r="A22" s="304" t="s">
        <v>323</v>
      </c>
      <c r="B22" s="305" t="s">
        <v>324</v>
      </c>
      <c r="C22" s="46">
        <v>466</v>
      </c>
      <c r="D22" s="46">
        <v>556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103</v>
      </c>
      <c r="F24" s="554" t="s">
        <v>333</v>
      </c>
      <c r="G24" s="548">
        <f>SUM(G19:G23)</f>
        <v>1850</v>
      </c>
      <c r="H24" s="548">
        <f>SUM(H19:H23)</f>
        <v>686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477</v>
      </c>
      <c r="D26" s="49">
        <f>SUM(D22:D25)</f>
        <v>563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5737</v>
      </c>
      <c r="D28" s="50">
        <f>D26+D19</f>
        <v>4509</v>
      </c>
      <c r="E28" s="127" t="s">
        <v>338</v>
      </c>
      <c r="F28" s="554" t="s">
        <v>339</v>
      </c>
      <c r="G28" s="548">
        <f>G13+G15+G24</f>
        <v>6565</v>
      </c>
      <c r="H28" s="548">
        <f>H13+H15+H24</f>
        <v>4566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828</v>
      </c>
      <c r="D30" s="50">
        <f>IF((H28-D28)&gt;0,H28-D28,0)</f>
        <v>57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5737</v>
      </c>
      <c r="D33" s="49">
        <f>D28-D31+D32</f>
        <v>4509</v>
      </c>
      <c r="E33" s="127" t="s">
        <v>352</v>
      </c>
      <c r="F33" s="554" t="s">
        <v>353</v>
      </c>
      <c r="G33" s="53">
        <f>G32-G31+G28</f>
        <v>6565</v>
      </c>
      <c r="H33" s="53">
        <f>H32-H31+H28</f>
        <v>4566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828</v>
      </c>
      <c r="D34" s="50">
        <f>IF((H33-D33)&gt;0,H33-D33,0)</f>
        <v>57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828</v>
      </c>
      <c r="D39" s="460">
        <f>+IF((H33-D33-D35)&gt;0,H33-D33-D35,0)</f>
        <v>57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828</v>
      </c>
      <c r="D41" s="52">
        <f>IF(H39=0,IF(D39-D40&gt;0,D39-D40+H40,0),IF(H39-H40&lt;0,H40-H39+D39,0))</f>
        <v>57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6565</v>
      </c>
      <c r="D42" s="53">
        <f>D33+D35+D39</f>
        <v>4566</v>
      </c>
      <c r="E42" s="128" t="s">
        <v>379</v>
      </c>
      <c r="F42" s="129" t="s">
        <v>380</v>
      </c>
      <c r="G42" s="53">
        <f>G39+G33</f>
        <v>6565</v>
      </c>
      <c r="H42" s="53">
        <f>H39+H33</f>
        <v>4566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42200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01.01.2015 - 30.06.2015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6292</v>
      </c>
      <c r="D10" s="54">
        <v>6243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-8170</v>
      </c>
      <c r="D11" s="54">
        <v>-4045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-234</v>
      </c>
      <c r="D13" s="54">
        <v>-202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-260</v>
      </c>
      <c r="D14" s="54">
        <v>-546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-2378</v>
      </c>
      <c r="D20" s="55">
        <f>SUM(D10:D19)</f>
        <v>1437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-250</v>
      </c>
      <c r="D22" s="54">
        <v>-160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712</v>
      </c>
      <c r="D32" s="55">
        <f>SUM(D22:D31)</f>
        <v>-156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4369+3299</f>
        <v>7668</v>
      </c>
      <c r="D36" s="54">
        <v>2200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-4319-560+344</f>
        <v>-4535</v>
      </c>
      <c r="D37" s="54">
        <v>-2986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-344</v>
      </c>
      <c r="D38" s="54">
        <v>-470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-408</v>
      </c>
      <c r="D39" s="54">
        <v>-556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-984</v>
      </c>
      <c r="D41" s="54">
        <v>-4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1397</v>
      </c>
      <c r="D42" s="55">
        <f>SUM(D34:D41)</f>
        <v>-1816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-269</v>
      </c>
      <c r="D43" s="55">
        <f>D42+D32+D20</f>
        <v>-535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2053</v>
      </c>
      <c r="D44" s="132">
        <v>608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1784</v>
      </c>
      <c r="D45" s="55">
        <f>D44+D43</f>
        <v>73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1784</v>
      </c>
      <c r="D46" s="56">
        <v>73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42200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0" sqref="J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01.01.2015 - 30.06.2015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/>
      <c r="L11" s="344">
        <f>SUM(C11:K11)</f>
        <v>2340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2340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828</v>
      </c>
      <c r="J16" s="345">
        <f>+'справка №1-БАЛАНС'!G32</f>
        <v>0</v>
      </c>
      <c r="K16" s="60"/>
      <c r="L16" s="344">
        <f t="shared" si="1"/>
        <v>828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879</v>
      </c>
      <c r="J29" s="59">
        <f t="shared" si="6"/>
        <v>0</v>
      </c>
      <c r="K29" s="59">
        <f t="shared" si="6"/>
        <v>0</v>
      </c>
      <c r="L29" s="344">
        <f t="shared" si="1"/>
        <v>3168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879</v>
      </c>
      <c r="J32" s="59">
        <f t="shared" si="7"/>
        <v>0</v>
      </c>
      <c r="K32" s="59">
        <f t="shared" si="7"/>
        <v>0</v>
      </c>
      <c r="L32" s="344">
        <f t="shared" si="1"/>
        <v>3168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42200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22">
      <selection activeCell="R15" sqref="R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01.01.2015 - 30.06.2015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>
        <v>1333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v>177</v>
      </c>
      <c r="L10" s="65">
        <v>1</v>
      </c>
      <c r="M10" s="65">
        <v>178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74</v>
      </c>
      <c r="E11" s="189"/>
      <c r="F11" s="189"/>
      <c r="G11" s="74">
        <f t="shared" si="2"/>
        <v>74</v>
      </c>
      <c r="H11" s="65"/>
      <c r="I11" s="65"/>
      <c r="J11" s="74">
        <f t="shared" si="3"/>
        <v>74</v>
      </c>
      <c r="K11" s="65">
        <v>58</v>
      </c>
      <c r="L11" s="65">
        <v>2</v>
      </c>
      <c r="M11" s="65"/>
      <c r="N11" s="74">
        <f t="shared" si="4"/>
        <v>60</v>
      </c>
      <c r="O11" s="65"/>
      <c r="P11" s="65"/>
      <c r="Q11" s="74">
        <f t="shared" si="0"/>
        <v>60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1052</v>
      </c>
      <c r="E13" s="189">
        <v>237</v>
      </c>
      <c r="F13" s="189">
        <v>63</v>
      </c>
      <c r="G13" s="74">
        <f t="shared" si="2"/>
        <v>1226</v>
      </c>
      <c r="H13" s="65"/>
      <c r="I13" s="65"/>
      <c r="J13" s="74">
        <f t="shared" si="3"/>
        <v>1226</v>
      </c>
      <c r="K13" s="65">
        <v>464</v>
      </c>
      <c r="L13" s="65">
        <v>122</v>
      </c>
      <c r="M13" s="65">
        <v>19</v>
      </c>
      <c r="N13" s="74">
        <f t="shared" si="4"/>
        <v>567</v>
      </c>
      <c r="O13" s="65"/>
      <c r="P13" s="65"/>
      <c r="Q13" s="74">
        <f t="shared" si="0"/>
        <v>567</v>
      </c>
      <c r="R13" s="74">
        <f t="shared" si="1"/>
        <v>659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2459</v>
      </c>
      <c r="E17" s="194">
        <f>SUM(E9:E16)</f>
        <v>237</v>
      </c>
      <c r="F17" s="194">
        <f>SUM(F9:F16)</f>
        <v>1396</v>
      </c>
      <c r="G17" s="74">
        <f t="shared" si="2"/>
        <v>1300</v>
      </c>
      <c r="H17" s="75">
        <f>SUM(H9:H16)</f>
        <v>0</v>
      </c>
      <c r="I17" s="75">
        <f>SUM(I9:I16)</f>
        <v>0</v>
      </c>
      <c r="J17" s="74">
        <f t="shared" si="3"/>
        <v>1300</v>
      </c>
      <c r="K17" s="75">
        <f>SUM(K9:K16)</f>
        <v>699</v>
      </c>
      <c r="L17" s="75">
        <f>SUM(L9:L16)</f>
        <v>125</v>
      </c>
      <c r="M17" s="75">
        <f>SUM(M9:M16)</f>
        <v>197</v>
      </c>
      <c r="N17" s="74">
        <f t="shared" si="4"/>
        <v>627</v>
      </c>
      <c r="O17" s="75">
        <f>SUM(O9:O16)</f>
        <v>0</v>
      </c>
      <c r="P17" s="75">
        <f>SUM(P9:P16)</f>
        <v>0</v>
      </c>
      <c r="Q17" s="74">
        <f t="shared" si="5"/>
        <v>627</v>
      </c>
      <c r="R17" s="74">
        <f t="shared" si="6"/>
        <v>673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28</v>
      </c>
      <c r="L22" s="65">
        <v>1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28</v>
      </c>
      <c r="L25" s="66">
        <f t="shared" si="7"/>
        <v>1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2488</v>
      </c>
      <c r="E40" s="438">
        <f>E17+E18+E19+E25+E38+E39</f>
        <v>237</v>
      </c>
      <c r="F40" s="438">
        <f aca="true" t="shared" si="13" ref="F40:R40">F17+F18+F19+F25+F38+F39</f>
        <v>1396</v>
      </c>
      <c r="G40" s="438">
        <f t="shared" si="13"/>
        <v>1329</v>
      </c>
      <c r="H40" s="438">
        <f t="shared" si="13"/>
        <v>0</v>
      </c>
      <c r="I40" s="438">
        <f t="shared" si="13"/>
        <v>0</v>
      </c>
      <c r="J40" s="438">
        <f t="shared" si="13"/>
        <v>1329</v>
      </c>
      <c r="K40" s="438">
        <f t="shared" si="13"/>
        <v>727</v>
      </c>
      <c r="L40" s="438">
        <f t="shared" si="13"/>
        <v>126</v>
      </c>
      <c r="M40" s="438">
        <f t="shared" si="13"/>
        <v>197</v>
      </c>
      <c r="N40" s="438">
        <f t="shared" si="13"/>
        <v>656</v>
      </c>
      <c r="O40" s="438">
        <f t="shared" si="13"/>
        <v>0</v>
      </c>
      <c r="P40" s="438">
        <f t="shared" si="13"/>
        <v>0</v>
      </c>
      <c r="Q40" s="438">
        <f t="shared" si="13"/>
        <v>656</v>
      </c>
      <c r="R40" s="438">
        <f t="shared" si="13"/>
        <v>673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42200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9">
      <selection activeCell="AC43" sqref="AC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01.01.2015 - 30.06.2015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6773</v>
      </c>
      <c r="D16" s="119">
        <f>+D17+D18</f>
        <v>0</v>
      </c>
      <c r="E16" s="120">
        <f t="shared" si="0"/>
        <v>6773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6773</v>
      </c>
      <c r="D17" s="108"/>
      <c r="E17" s="120">
        <f t="shared" si="0"/>
        <v>6773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6773</v>
      </c>
      <c r="D19" s="104">
        <f>D11+D15+D16</f>
        <v>0</v>
      </c>
      <c r="E19" s="118">
        <f>E11+E15+E16</f>
        <v>6773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3248</v>
      </c>
      <c r="D24" s="119">
        <f>SUM(D25:D27)</f>
        <v>3248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f>D25</f>
        <v>2070</v>
      </c>
      <c r="D25" s="108">
        <v>2070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f>D26</f>
        <v>1178</v>
      </c>
      <c r="D26" s="108">
        <v>1178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D28</f>
        <v>88</v>
      </c>
      <c r="D28" s="108">
        <v>88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283</v>
      </c>
      <c r="D33" s="105">
        <f>SUM(D34:D37)</f>
        <v>283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f>D34</f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f>D35</f>
        <v>277</v>
      </c>
      <c r="D35" s="108">
        <v>277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f>D36</f>
        <v>3</v>
      </c>
      <c r="D36" s="108">
        <v>3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D37</f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6079</v>
      </c>
      <c r="D38" s="105">
        <f>SUM(D39:D42)</f>
        <v>6079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6079</v>
      </c>
      <c r="D42" s="108">
        <f>6034+45</f>
        <v>6079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9698</v>
      </c>
      <c r="D43" s="104">
        <f>D24+D28+D29+D31+D30+D32+D33+D38</f>
        <v>9698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16471</v>
      </c>
      <c r="D44" s="103">
        <f>D43+D21+D19+D9</f>
        <v>9698</v>
      </c>
      <c r="E44" s="118">
        <f>E43+E21+E19+E9</f>
        <v>6773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971</v>
      </c>
      <c r="D56" s="103">
        <f>D57+D59</f>
        <v>0</v>
      </c>
      <c r="E56" s="119">
        <f t="shared" si="1"/>
        <v>971</v>
      </c>
      <c r="F56" s="103">
        <f>F57+F59</f>
        <v>971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971</v>
      </c>
      <c r="D57" s="108"/>
      <c r="E57" s="119">
        <f t="shared" si="1"/>
        <v>971</v>
      </c>
      <c r="F57" s="108">
        <v>971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9388</v>
      </c>
      <c r="D63" s="108"/>
      <c r="E63" s="119">
        <f t="shared" si="1"/>
        <v>9388</v>
      </c>
      <c r="F63" s="110">
        <v>9388</v>
      </c>
    </row>
    <row r="64" spans="1:6" ht="12">
      <c r="A64" s="396" t="s">
        <v>705</v>
      </c>
      <c r="B64" s="397" t="s">
        <v>706</v>
      </c>
      <c r="C64" s="108">
        <v>1048</v>
      </c>
      <c r="D64" s="108"/>
      <c r="E64" s="119">
        <f t="shared" si="1"/>
        <v>1048</v>
      </c>
      <c r="F64" s="110">
        <v>1048</v>
      </c>
    </row>
    <row r="65" spans="1:6" ht="12">
      <c r="A65" s="396" t="s">
        <v>707</v>
      </c>
      <c r="B65" s="397" t="s">
        <v>708</v>
      </c>
      <c r="C65" s="109">
        <v>1048</v>
      </c>
      <c r="D65" s="109"/>
      <c r="E65" s="119">
        <f t="shared" si="1"/>
        <v>1048</v>
      </c>
      <c r="F65" s="111">
        <v>1048</v>
      </c>
    </row>
    <row r="66" spans="1:16" ht="12">
      <c r="A66" s="398" t="s">
        <v>709</v>
      </c>
      <c r="B66" s="394" t="s">
        <v>710</v>
      </c>
      <c r="C66" s="103">
        <f>C52+C56+C61+C62+C63+C64</f>
        <v>11407</v>
      </c>
      <c r="D66" s="103">
        <f>D52+D56+D61+D62+D63+D64</f>
        <v>0</v>
      </c>
      <c r="E66" s="119">
        <f t="shared" si="1"/>
        <v>11407</v>
      </c>
      <c r="F66" s="103">
        <f>F52+F56+F61+F62+F63+F64</f>
        <v>11407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</v>
      </c>
      <c r="D71" s="105">
        <f>SUM(D72:D74)</f>
        <v>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D72</f>
        <v>2</v>
      </c>
      <c r="D72" s="108">
        <v>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f>D74</f>
        <v>24</v>
      </c>
      <c r="D74" s="108">
        <v>24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2773</v>
      </c>
      <c r="D75" s="103">
        <f>D76+D78</f>
        <v>2773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D76</f>
        <v>2773</v>
      </c>
      <c r="D76" s="108">
        <v>2773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f>D77</f>
        <v>2773</v>
      </c>
      <c r="D77" s="109">
        <v>2773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3711</v>
      </c>
      <c r="D80" s="103">
        <f>SUM(D81:D84)</f>
        <v>3711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f>D82</f>
        <v>3325</v>
      </c>
      <c r="D82" s="108">
        <v>3325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f>D83</f>
        <v>386</v>
      </c>
      <c r="D83" s="108">
        <v>386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388</v>
      </c>
      <c r="D85" s="104">
        <f>SUM(D86:D90)+D94</f>
        <v>388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D87</f>
        <v>108</v>
      </c>
      <c r="D87" s="108">
        <v>108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f>D88</f>
        <v>272</v>
      </c>
      <c r="D88" s="108">
        <f>272</f>
        <v>272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D89</f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f>D92</f>
        <v>0</v>
      </c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D94</f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D95</f>
        <v>374</v>
      </c>
      <c r="D95" s="108">
        <f>196+178</f>
        <v>374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7272</v>
      </c>
      <c r="D96" s="104">
        <f>D85+D80+D75+D71+D95</f>
        <v>7272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18679</v>
      </c>
      <c r="D97" s="104">
        <f>D96+D68+D66</f>
        <v>7272</v>
      </c>
      <c r="E97" s="104">
        <f>E96+E68+E66</f>
        <v>11407</v>
      </c>
      <c r="F97" s="104">
        <f>F96+F68+F66</f>
        <v>11407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42200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01.01.2015 - 30.06.2015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42200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9">
      <selection activeCell="F60" sqref="E60:F6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01.01.2015 - 30.06.2015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42200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</cp:lastModifiedBy>
  <cp:lastPrinted>2015-07-18T16:15:59Z</cp:lastPrinted>
  <dcterms:created xsi:type="dcterms:W3CDTF">2000-06-29T12:02:40Z</dcterms:created>
  <dcterms:modified xsi:type="dcterms:W3CDTF">2015-07-18T17:42:00Z</dcterms:modified>
  <cp:category/>
  <cp:version/>
  <cp:contentType/>
  <cp:contentStatus/>
</cp:coreProperties>
</file>