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25" activeTab="0"/>
  </bookViews>
  <sheets>
    <sheet name="12.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<sst xmlns="http://schemas.openxmlformats.org/spreadsheetml/2006/main" count="50" uniqueCount="37">
  <si>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(ИМОТИ, МАШИНИ И СЪОРЪЖЕНИЯ)</t>
  </si>
  <si>
    <t>Хил. лв.</t>
  </si>
  <si>
    <t>Съдържание</t>
  </si>
  <si>
    <t>Земи</t>
  </si>
  <si>
    <t>Сгради</t>
  </si>
  <si>
    <t>Съоръжения</t>
  </si>
  <si>
    <t>Транспортни средства</t>
  </si>
  <si>
    <t>Други</t>
  </si>
  <si>
    <t>Разходи за придобиване</t>
  </si>
  <si>
    <t>Общо</t>
  </si>
  <si>
    <t>Към 01 януари на предходна година</t>
  </si>
  <si>
    <t>Отчетна или преоценена стойност</t>
  </si>
  <si>
    <t>Натрупана амортизация</t>
  </si>
  <si>
    <t>Балансова стойност</t>
  </si>
  <si>
    <t>За предходната година</t>
  </si>
  <si>
    <t>Начално салдо – балансова стойност</t>
  </si>
  <si>
    <t>Преоценка</t>
  </si>
  <si>
    <t>Новопридобити активи</t>
  </si>
  <si>
    <t>Отписани (по балансова стойност)</t>
  </si>
  <si>
    <t>Начислена амортизация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</si>
  <si>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</si>
  <si>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</si>
  <si>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</si>
  <si>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Начално салдо балансова стойност</t>
  </si>
  <si>
    <t>Машини и оборудване</t>
  </si>
  <si>
    <t>НЕТЕКУЩИ МАТЕРИАЛНИ АКТИВИ</t>
  </si>
  <si>
    <t>Отписана амортизация за периода</t>
  </si>
  <si>
    <t>Отписани по отчетна стойност</t>
  </si>
  <si>
    <t>Основни стада</t>
  </si>
  <si>
    <t>Съставител:………………………….</t>
  </si>
  <si>
    <t>Изпълнителен Директор:..............</t>
  </si>
  <si>
    <t>/М.Киселова/</t>
  </si>
  <si>
    <t xml:space="preserve">                                                               </t>
  </si>
  <si>
    <t>/Св. Йорданова/</t>
  </si>
  <si>
    <t>Други активи</t>
  </si>
  <si>
    <t>Справка към бележка №12</t>
  </si>
  <si>
    <t>Към 31 декември на текущата година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</si>
</sst>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52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37.00390625" style="0" customWidth="1"/>
    <col min="2" max="2" width="13.28125" style="0" customWidth="1"/>
    <col min="3" max="3" width="12.7109375" style="0" customWidth="1"/>
    <col min="4" max="4" width="13.57421875" style="0" bestFit="1" customWidth="1"/>
    <col min="5" max="5" width="12.8515625" style="0" customWidth="1"/>
    <col min="6" max="6" width="11.7109375" style="0" customWidth="1"/>
    <col min="7" max="7" width="10.421875" style="4" customWidth="1"/>
    <col min="8" max="8" width="11.140625" style="0" customWidth="1"/>
    <col min="9" max="10" width="13.00390625" style="0" customWidth="1"/>
    <col min="11" max="11" width="11.57421875" style="0" customWidth="1"/>
  </cols>
  <sheetData>
    <row r="3" spans="1:7" ht="12.75">
      <c r="A3" s="17" t="s">
        <v>35</v>
      </c>
      <c r="B3" s="17"/>
      <c r="C3" s="17"/>
      <c r="D3" s="17"/>
      <c r="E3" s="17"/>
      <c r="F3" s="17"/>
      <c r="G3" s="17"/>
    </row>
    <row r="4" spans="1:7" ht="12.75">
      <c r="A4" s="17" t="s">
        <v>25</v>
      </c>
      <c r="B4" s="17"/>
      <c r="C4" s="17"/>
      <c r="D4" s="17"/>
      <c r="E4" s="17"/>
      <c r="F4" s="17"/>
      <c r="G4" s="17"/>
    </row>
    <row r="5" spans="1:7" ht="12.75">
      <c r="A5" s="17" t="s">
        <v>0</v>
      </c>
      <c r="B5" s="17"/>
      <c r="C5" s="17"/>
      <c r="D5" s="17"/>
      <c r="E5" s="17"/>
      <c r="F5" s="17"/>
      <c r="G5" s="17"/>
    </row>
    <row r="6" ht="12.75">
      <c r="A6" t="s">
        <v>1</v>
      </c>
    </row>
    <row r="7" spans="1:11" ht="46.5" customHeight="1">
      <c r="A7" s="3" t="s">
        <v>2</v>
      </c>
      <c r="B7" s="3" t="s">
        <v>3</v>
      </c>
      <c r="C7" s="3" t="s">
        <v>4</v>
      </c>
      <c r="D7" s="3" t="s">
        <v>24</v>
      </c>
      <c r="E7" s="3" t="s">
        <v>5</v>
      </c>
      <c r="F7" s="5" t="s">
        <v>6</v>
      </c>
      <c r="G7" s="5" t="s">
        <v>28</v>
      </c>
      <c r="H7" s="3" t="s">
        <v>7</v>
      </c>
      <c r="I7" s="5" t="s">
        <v>8</v>
      </c>
      <c r="J7" s="5" t="s">
        <v>34</v>
      </c>
      <c r="K7" s="3" t="s">
        <v>9</v>
      </c>
    </row>
    <row r="8" spans="1:11" ht="12.75">
      <c r="A8" s="13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>
      <c r="A9" s="1" t="s">
        <v>11</v>
      </c>
      <c r="B9" s="1">
        <v>3</v>
      </c>
      <c r="C9" s="1">
        <v>3337</v>
      </c>
      <c r="D9" s="1">
        <v>2201</v>
      </c>
      <c r="E9" s="1">
        <v>497</v>
      </c>
      <c r="F9" s="1">
        <v>656</v>
      </c>
      <c r="G9" s="1">
        <v>428</v>
      </c>
      <c r="H9" s="1">
        <v>111</v>
      </c>
      <c r="I9" s="1">
        <v>113</v>
      </c>
      <c r="J9" s="2">
        <v>0</v>
      </c>
      <c r="K9" s="2">
        <f>SUM(B9:J9)</f>
        <v>7346</v>
      </c>
    </row>
    <row r="10" spans="1:11" ht="12.75">
      <c r="A10" s="1" t="s">
        <v>12</v>
      </c>
      <c r="B10" s="1">
        <f>'12.2015'!B25</f>
        <v>0</v>
      </c>
      <c r="C10" s="1">
        <v>1178</v>
      </c>
      <c r="D10" s="1">
        <v>2146</v>
      </c>
      <c r="E10" s="1">
        <v>304</v>
      </c>
      <c r="F10" s="1">
        <v>420</v>
      </c>
      <c r="G10" s="1">
        <v>0</v>
      </c>
      <c r="H10" s="1">
        <v>104</v>
      </c>
      <c r="I10" s="1">
        <v>0</v>
      </c>
      <c r="J10" s="2">
        <v>0</v>
      </c>
      <c r="K10" s="2">
        <f aca="true" t="shared" si="0" ref="K10:K22">SUM(B10:J10)</f>
        <v>4152</v>
      </c>
    </row>
    <row r="11" spans="1:11" ht="12.75">
      <c r="A11" s="1" t="s">
        <v>13</v>
      </c>
      <c r="B11" s="1">
        <f aca="true" t="shared" si="1" ref="B11:I11">B9-B10</f>
        <v>3</v>
      </c>
      <c r="C11" s="1">
        <f t="shared" si="1"/>
        <v>2159</v>
      </c>
      <c r="D11" s="1">
        <f t="shared" si="1"/>
        <v>55</v>
      </c>
      <c r="E11" s="1">
        <f t="shared" si="1"/>
        <v>193</v>
      </c>
      <c r="F11" s="1">
        <f t="shared" si="1"/>
        <v>236</v>
      </c>
      <c r="G11" s="7">
        <f t="shared" si="1"/>
        <v>428</v>
      </c>
      <c r="H11" s="1">
        <f t="shared" si="1"/>
        <v>7</v>
      </c>
      <c r="I11" s="1">
        <f t="shared" si="1"/>
        <v>113</v>
      </c>
      <c r="J11" s="2">
        <v>0</v>
      </c>
      <c r="K11" s="2">
        <f t="shared" si="0"/>
        <v>3194</v>
      </c>
    </row>
    <row r="12" spans="1:11" ht="12.75">
      <c r="A12" s="15" t="s">
        <v>14</v>
      </c>
      <c r="B12" s="16"/>
      <c r="C12" s="16"/>
      <c r="D12" s="16"/>
      <c r="E12" s="16"/>
      <c r="F12" s="16"/>
      <c r="G12" s="16"/>
      <c r="H12" s="16"/>
      <c r="I12" s="16"/>
      <c r="J12" s="14"/>
      <c r="K12" s="14"/>
    </row>
    <row r="13" spans="1:11" ht="12.75">
      <c r="A13" s="1" t="s">
        <v>15</v>
      </c>
      <c r="B13" s="1">
        <f aca="true" t="shared" si="2" ref="B13:I13">B9-B10</f>
        <v>3</v>
      </c>
      <c r="C13" s="1">
        <f t="shared" si="2"/>
        <v>2159</v>
      </c>
      <c r="D13" s="1">
        <f t="shared" si="2"/>
        <v>55</v>
      </c>
      <c r="E13" s="1">
        <f t="shared" si="2"/>
        <v>193</v>
      </c>
      <c r="F13" s="1">
        <f t="shared" si="2"/>
        <v>236</v>
      </c>
      <c r="G13" s="7">
        <f t="shared" si="2"/>
        <v>428</v>
      </c>
      <c r="H13" s="1">
        <f t="shared" si="2"/>
        <v>7</v>
      </c>
      <c r="I13" s="1">
        <f t="shared" si="2"/>
        <v>113</v>
      </c>
      <c r="J13" s="2">
        <v>0</v>
      </c>
      <c r="K13" s="2">
        <f t="shared" si="0"/>
        <v>3194</v>
      </c>
    </row>
    <row r="14" spans="1:11" ht="12.75">
      <c r="A14" s="1" t="s">
        <v>16</v>
      </c>
      <c r="B14" s="1">
        <f>'12.2015'!B27</f>
        <v>0</v>
      </c>
      <c r="C14" s="1">
        <f>'12.2015'!C27</f>
        <v>0</v>
      </c>
      <c r="D14" s="1">
        <f>'12.2015'!D27</f>
        <v>0</v>
      </c>
      <c r="E14" s="1">
        <f>'12.2015'!E27</f>
        <v>0</v>
      </c>
      <c r="F14" s="1">
        <f>'12.2015'!F27</f>
        <v>0</v>
      </c>
      <c r="G14" s="1">
        <f>'12.2015'!G27</f>
        <v>0</v>
      </c>
      <c r="H14" s="1">
        <f>'12.2015'!H27</f>
        <v>0</v>
      </c>
      <c r="I14" s="1">
        <f>'12.2015'!I27</f>
        <v>0</v>
      </c>
      <c r="J14" s="2">
        <v>0</v>
      </c>
      <c r="K14" s="2">
        <f t="shared" si="0"/>
        <v>0</v>
      </c>
    </row>
    <row r="15" spans="1:11" ht="12.75">
      <c r="A15" s="1" t="s">
        <v>17</v>
      </c>
      <c r="B15" s="1"/>
      <c r="C15" s="1">
        <v>2</v>
      </c>
      <c r="D15" s="1">
        <v>3</v>
      </c>
      <c r="E15" s="1">
        <v>80</v>
      </c>
      <c r="F15" s="1">
        <v>24</v>
      </c>
      <c r="G15" s="7">
        <v>372</v>
      </c>
      <c r="H15" s="1">
        <v>21</v>
      </c>
      <c r="I15" s="1">
        <v>78</v>
      </c>
      <c r="J15" s="2">
        <v>960</v>
      </c>
      <c r="K15" s="2">
        <f t="shared" si="0"/>
        <v>1540</v>
      </c>
    </row>
    <row r="16" spans="1:11" ht="12.75">
      <c r="A16" s="7" t="s">
        <v>27</v>
      </c>
      <c r="B16" s="1">
        <v>0</v>
      </c>
      <c r="C16" s="1">
        <v>1335</v>
      </c>
      <c r="D16" s="1">
        <v>816</v>
      </c>
      <c r="E16" s="1">
        <v>104</v>
      </c>
      <c r="F16" s="1">
        <v>118</v>
      </c>
      <c r="G16" s="7">
        <v>317</v>
      </c>
      <c r="H16" s="1">
        <v>71</v>
      </c>
      <c r="I16" s="1">
        <v>191</v>
      </c>
      <c r="J16" s="2">
        <v>0</v>
      </c>
      <c r="K16" s="2">
        <f t="shared" si="0"/>
        <v>2952</v>
      </c>
    </row>
    <row r="17" spans="1:11" ht="12.75">
      <c r="A17" s="7" t="s">
        <v>26</v>
      </c>
      <c r="B17" s="1">
        <v>0</v>
      </c>
      <c r="C17" s="1">
        <v>378</v>
      </c>
      <c r="D17" s="1">
        <v>809</v>
      </c>
      <c r="E17" s="1">
        <v>50</v>
      </c>
      <c r="F17" s="1">
        <v>26</v>
      </c>
      <c r="G17" s="1">
        <v>0</v>
      </c>
      <c r="H17" s="1">
        <v>70</v>
      </c>
      <c r="I17" s="1">
        <v>0</v>
      </c>
      <c r="J17" s="2">
        <v>0</v>
      </c>
      <c r="K17" s="2">
        <f t="shared" si="0"/>
        <v>1333</v>
      </c>
    </row>
    <row r="18" spans="1:11" ht="12.75">
      <c r="A18" s="7" t="s">
        <v>18</v>
      </c>
      <c r="B18" s="1">
        <v>0</v>
      </c>
      <c r="C18" s="1">
        <v>1335</v>
      </c>
      <c r="D18" s="1">
        <f>+D16-D17</f>
        <v>7</v>
      </c>
      <c r="E18" s="1">
        <f>E16-E17</f>
        <v>54</v>
      </c>
      <c r="F18" s="1">
        <f>+F16-F17</f>
        <v>92</v>
      </c>
      <c r="G18" s="1">
        <f>G16-G17</f>
        <v>317</v>
      </c>
      <c r="H18" s="1">
        <f>H16-H17</f>
        <v>1</v>
      </c>
      <c r="I18" s="1">
        <f>I16-I17</f>
        <v>191</v>
      </c>
      <c r="J18" s="2">
        <v>0</v>
      </c>
      <c r="K18" s="2">
        <f t="shared" si="0"/>
        <v>1997</v>
      </c>
    </row>
    <row r="19" spans="1:11" ht="12.75">
      <c r="A19" s="7" t="s">
        <v>19</v>
      </c>
      <c r="B19" s="1">
        <v>0</v>
      </c>
      <c r="C19" s="1">
        <v>78</v>
      </c>
      <c r="D19" s="1">
        <v>14</v>
      </c>
      <c r="E19" s="1">
        <v>51</v>
      </c>
      <c r="F19" s="1">
        <v>17</v>
      </c>
      <c r="G19" s="7">
        <v>0</v>
      </c>
      <c r="H19" s="1">
        <v>5</v>
      </c>
      <c r="I19" s="1">
        <v>0</v>
      </c>
      <c r="J19" s="2">
        <v>0</v>
      </c>
      <c r="K19" s="2">
        <f t="shared" si="0"/>
        <v>165</v>
      </c>
    </row>
    <row r="20" spans="1:11" ht="12.75">
      <c r="A20" s="7" t="s">
        <v>20</v>
      </c>
      <c r="B20" s="1">
        <f aca="true" t="shared" si="3" ref="B20:I20">B13+B14+B15-B18-B19</f>
        <v>3</v>
      </c>
      <c r="C20" s="1">
        <f>C13+C14+C15-C18-C19</f>
        <v>748</v>
      </c>
      <c r="D20" s="1">
        <f t="shared" si="3"/>
        <v>37</v>
      </c>
      <c r="E20" s="1">
        <f t="shared" si="3"/>
        <v>168</v>
      </c>
      <c r="F20" s="1">
        <f t="shared" si="3"/>
        <v>151</v>
      </c>
      <c r="G20" s="7">
        <f t="shared" si="3"/>
        <v>483</v>
      </c>
      <c r="H20" s="1">
        <f t="shared" si="3"/>
        <v>22</v>
      </c>
      <c r="I20" s="1">
        <f t="shared" si="3"/>
        <v>0</v>
      </c>
      <c r="J20" s="2">
        <v>960</v>
      </c>
      <c r="K20" s="2">
        <f>SUM(B20:J20)</f>
        <v>2572</v>
      </c>
    </row>
    <row r="21" spans="1:11" ht="12.75">
      <c r="A21" s="15" t="s">
        <v>21</v>
      </c>
      <c r="B21" s="16"/>
      <c r="C21" s="16"/>
      <c r="D21" s="16"/>
      <c r="E21" s="16"/>
      <c r="F21" s="16"/>
      <c r="G21" s="16"/>
      <c r="H21" s="16"/>
      <c r="I21" s="16"/>
      <c r="J21" s="14"/>
      <c r="K21" s="14">
        <f t="shared" si="0"/>
        <v>0</v>
      </c>
    </row>
    <row r="22" spans="1:11" ht="12.75">
      <c r="A22" s="7" t="s">
        <v>11</v>
      </c>
      <c r="B22" s="1">
        <v>3</v>
      </c>
      <c r="C22" s="1">
        <f>C9+C15-C16</f>
        <v>2004</v>
      </c>
      <c r="D22" s="1">
        <f>D9+D15-D16</f>
        <v>1388</v>
      </c>
      <c r="E22" s="1">
        <f>E9+E15-E16</f>
        <v>473</v>
      </c>
      <c r="F22" s="1">
        <f>F9+F15-F16</f>
        <v>562</v>
      </c>
      <c r="G22" s="1">
        <f>G9+G15-G18</f>
        <v>483</v>
      </c>
      <c r="H22" s="1">
        <f>H9+H15-H16</f>
        <v>61</v>
      </c>
      <c r="I22" s="1">
        <f>I9+I15-I18</f>
        <v>0</v>
      </c>
      <c r="J22" s="2">
        <f>+J20</f>
        <v>960</v>
      </c>
      <c r="K22" s="2">
        <f t="shared" si="0"/>
        <v>5934</v>
      </c>
    </row>
    <row r="23" spans="1:11" ht="12.75">
      <c r="A23" s="7" t="s">
        <v>12</v>
      </c>
      <c r="B23" s="1">
        <f>B10+B19</f>
        <v>0</v>
      </c>
      <c r="C23" s="1">
        <f>+C10+C19-C17</f>
        <v>878</v>
      </c>
      <c r="D23" s="1">
        <f>D10+D19-D17</f>
        <v>1351</v>
      </c>
      <c r="E23" s="1">
        <f>E10+E19-E17</f>
        <v>305</v>
      </c>
      <c r="F23" s="1">
        <f>F10+F19-F17</f>
        <v>411</v>
      </c>
      <c r="G23" s="1">
        <f>G10+G19</f>
        <v>0</v>
      </c>
      <c r="H23" s="1">
        <f>H10+H19-H17</f>
        <v>39</v>
      </c>
      <c r="I23" s="1">
        <f>I10+I19</f>
        <v>0</v>
      </c>
      <c r="J23" s="2">
        <v>0</v>
      </c>
      <c r="K23" s="2">
        <f>SUM(B23:J23)</f>
        <v>2984</v>
      </c>
    </row>
    <row r="24" spans="1:90" ht="12.75">
      <c r="A24" s="7" t="s">
        <v>13</v>
      </c>
      <c r="B24" s="7">
        <f aca="true" t="shared" si="4" ref="B24:J24">B22-B23</f>
        <v>3</v>
      </c>
      <c r="C24" s="7">
        <f>C22-C23</f>
        <v>1126</v>
      </c>
      <c r="D24" s="7">
        <f t="shared" si="4"/>
        <v>37</v>
      </c>
      <c r="E24" s="7">
        <f t="shared" si="4"/>
        <v>168</v>
      </c>
      <c r="F24" s="7">
        <f t="shared" si="4"/>
        <v>151</v>
      </c>
      <c r="G24" s="7">
        <f t="shared" si="4"/>
        <v>483</v>
      </c>
      <c r="H24" s="7">
        <f t="shared" si="4"/>
        <v>22</v>
      </c>
      <c r="I24" s="7">
        <f t="shared" si="4"/>
        <v>0</v>
      </c>
      <c r="J24" s="7">
        <f t="shared" si="4"/>
        <v>960</v>
      </c>
      <c r="K24" s="6">
        <f>SUM(B24:J24)</f>
        <v>2950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s="12" customFormat="1" ht="12.75">
      <c r="A25" s="15" t="s">
        <v>22</v>
      </c>
      <c r="B25" s="16"/>
      <c r="C25" s="16"/>
      <c r="D25" s="16"/>
      <c r="E25" s="16"/>
      <c r="F25" s="16"/>
      <c r="G25" s="16"/>
      <c r="H25" s="16"/>
      <c r="I25" s="16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11" ht="12.75">
      <c r="A26" s="7" t="s">
        <v>23</v>
      </c>
      <c r="B26" s="1">
        <f aca="true" t="shared" si="5" ref="B26:J26">B24-B25</f>
        <v>3</v>
      </c>
      <c r="C26" s="1">
        <f t="shared" si="5"/>
        <v>1126</v>
      </c>
      <c r="D26" s="1">
        <f t="shared" si="5"/>
        <v>37</v>
      </c>
      <c r="E26" s="1">
        <f t="shared" si="5"/>
        <v>168</v>
      </c>
      <c r="F26" s="1">
        <f t="shared" si="5"/>
        <v>151</v>
      </c>
      <c r="G26" s="7">
        <f t="shared" si="5"/>
        <v>483</v>
      </c>
      <c r="H26" s="1">
        <f t="shared" si="5"/>
        <v>22</v>
      </c>
      <c r="I26" s="1">
        <f t="shared" si="5"/>
        <v>0</v>
      </c>
      <c r="J26" s="1">
        <f t="shared" si="5"/>
        <v>960</v>
      </c>
      <c r="K26" s="2">
        <f aca="true" t="shared" si="6" ref="K26:K34">SUM(B26:J26)</f>
        <v>2950</v>
      </c>
    </row>
    <row r="27" spans="1:11" ht="12.75">
      <c r="A27" s="7" t="s">
        <v>16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0</v>
      </c>
      <c r="K27" s="2">
        <f t="shared" si="6"/>
        <v>0</v>
      </c>
    </row>
    <row r="28" spans="1:11" ht="12.75">
      <c r="A28" s="7" t="s">
        <v>17</v>
      </c>
      <c r="B28" s="1">
        <v>1096</v>
      </c>
      <c r="C28" s="1">
        <v>1093</v>
      </c>
      <c r="D28" s="1">
        <v>23</v>
      </c>
      <c r="E28" s="1">
        <v>176</v>
      </c>
      <c r="F28" s="1">
        <v>162</v>
      </c>
      <c r="G28" s="7">
        <v>370</v>
      </c>
      <c r="H28" s="10">
        <v>1</v>
      </c>
      <c r="I28" s="1">
        <v>2536</v>
      </c>
      <c r="J28" s="2">
        <v>0</v>
      </c>
      <c r="K28" s="2">
        <f t="shared" si="6"/>
        <v>5457</v>
      </c>
    </row>
    <row r="29" spans="1:11" ht="12.75">
      <c r="A29" s="7" t="s">
        <v>27</v>
      </c>
      <c r="B29" s="1">
        <v>0</v>
      </c>
      <c r="C29" s="1">
        <v>0</v>
      </c>
      <c r="D29" s="7">
        <v>7</v>
      </c>
      <c r="E29" s="1">
        <v>0</v>
      </c>
      <c r="F29" s="1">
        <v>88</v>
      </c>
      <c r="G29" s="7">
        <v>330</v>
      </c>
      <c r="H29" s="1">
        <v>9</v>
      </c>
      <c r="I29" s="1">
        <v>2535</v>
      </c>
      <c r="J29" s="2">
        <v>960</v>
      </c>
      <c r="K29" s="2">
        <f t="shared" si="6"/>
        <v>3929</v>
      </c>
    </row>
    <row r="30" spans="1:11" ht="12.75">
      <c r="A30" s="7" t="s">
        <v>26</v>
      </c>
      <c r="B30" s="1">
        <v>0</v>
      </c>
      <c r="C30" s="1">
        <v>0</v>
      </c>
      <c r="D30" s="1">
        <v>7</v>
      </c>
      <c r="E30" s="1">
        <v>0</v>
      </c>
      <c r="F30" s="1">
        <v>44</v>
      </c>
      <c r="G30" s="7">
        <v>0</v>
      </c>
      <c r="H30" s="1">
        <v>2</v>
      </c>
      <c r="I30" s="1">
        <v>0</v>
      </c>
      <c r="J30" s="2">
        <v>0</v>
      </c>
      <c r="K30" s="2">
        <f t="shared" si="6"/>
        <v>53</v>
      </c>
    </row>
    <row r="31" spans="1:11" ht="12.75">
      <c r="A31" s="7" t="s">
        <v>18</v>
      </c>
      <c r="B31" s="1">
        <f aca="true" t="shared" si="7" ref="B31:H31">B29-B30</f>
        <v>0</v>
      </c>
      <c r="C31" s="1">
        <v>0</v>
      </c>
      <c r="D31" s="1">
        <f t="shared" si="7"/>
        <v>0</v>
      </c>
      <c r="E31" s="1">
        <f t="shared" si="7"/>
        <v>0</v>
      </c>
      <c r="F31" s="1">
        <f t="shared" si="7"/>
        <v>44</v>
      </c>
      <c r="G31" s="1">
        <f t="shared" si="7"/>
        <v>330</v>
      </c>
      <c r="H31" s="1">
        <f t="shared" si="7"/>
        <v>7</v>
      </c>
      <c r="I31" s="1">
        <v>0</v>
      </c>
      <c r="J31" s="1">
        <v>960</v>
      </c>
      <c r="K31" s="2">
        <f t="shared" si="6"/>
        <v>1341</v>
      </c>
    </row>
    <row r="32" spans="1:11" ht="12.75">
      <c r="A32" s="7" t="s">
        <v>19</v>
      </c>
      <c r="B32" s="1">
        <v>0</v>
      </c>
      <c r="C32" s="1">
        <v>73</v>
      </c>
      <c r="D32" s="1">
        <v>7</v>
      </c>
      <c r="E32" s="1">
        <v>24</v>
      </c>
      <c r="F32" s="1">
        <v>19</v>
      </c>
      <c r="G32" s="7">
        <v>0</v>
      </c>
      <c r="H32" s="1">
        <v>7</v>
      </c>
      <c r="I32" s="1">
        <v>0</v>
      </c>
      <c r="J32" s="2">
        <v>0</v>
      </c>
      <c r="K32" s="2">
        <f t="shared" si="6"/>
        <v>130</v>
      </c>
    </row>
    <row r="33" spans="1:11" ht="12.75">
      <c r="A33" s="7" t="s">
        <v>20</v>
      </c>
      <c r="B33" s="1">
        <f aca="true" t="shared" si="8" ref="B33:J33">B26+B28-B31-B32</f>
        <v>1099</v>
      </c>
      <c r="C33" s="1">
        <f>C26+C28-C31-C32</f>
        <v>2146</v>
      </c>
      <c r="D33" s="1">
        <f t="shared" si="8"/>
        <v>53</v>
      </c>
      <c r="E33" s="1">
        <f t="shared" si="8"/>
        <v>320</v>
      </c>
      <c r="F33" s="1">
        <f>F26+F28-F31-F32</f>
        <v>250</v>
      </c>
      <c r="G33" s="7">
        <f t="shared" si="8"/>
        <v>523</v>
      </c>
      <c r="H33" s="1">
        <f t="shared" si="8"/>
        <v>9</v>
      </c>
      <c r="I33" s="1">
        <f t="shared" si="8"/>
        <v>2536</v>
      </c>
      <c r="J33" s="1">
        <f t="shared" si="8"/>
        <v>0</v>
      </c>
      <c r="K33" s="2">
        <f>SUM(B33:J33)</f>
        <v>6936</v>
      </c>
    </row>
    <row r="34" spans="1:11" ht="12.75">
      <c r="A34" s="15" t="s">
        <v>36</v>
      </c>
      <c r="B34" s="16"/>
      <c r="C34" s="16"/>
      <c r="D34" s="16"/>
      <c r="E34" s="16"/>
      <c r="F34" s="16"/>
      <c r="G34" s="16"/>
      <c r="H34" s="16"/>
      <c r="I34" s="16"/>
      <c r="J34" s="14"/>
      <c r="K34" s="14">
        <f t="shared" si="6"/>
        <v>0</v>
      </c>
    </row>
    <row r="35" spans="1:11" ht="12.75">
      <c r="A35" s="7" t="s">
        <v>11</v>
      </c>
      <c r="B35" s="1">
        <f aca="true" t="shared" si="9" ref="B35:I35">B22+B27+B28-B29</f>
        <v>1099</v>
      </c>
      <c r="C35" s="1">
        <f>C22+C27+C28-C29</f>
        <v>3097</v>
      </c>
      <c r="D35" s="1">
        <f>D22+D27+D28-D29</f>
        <v>1404</v>
      </c>
      <c r="E35" s="1">
        <f t="shared" si="9"/>
        <v>649</v>
      </c>
      <c r="F35" s="1">
        <f t="shared" si="9"/>
        <v>636</v>
      </c>
      <c r="G35" s="1">
        <f t="shared" si="9"/>
        <v>523</v>
      </c>
      <c r="H35" s="1">
        <f t="shared" si="9"/>
        <v>53</v>
      </c>
      <c r="I35" s="1">
        <f t="shared" si="9"/>
        <v>1</v>
      </c>
      <c r="J35" s="1">
        <f>J22+J27+J28-J29</f>
        <v>0</v>
      </c>
      <c r="K35" s="2">
        <f>SUM(B35:J35)</f>
        <v>7462</v>
      </c>
    </row>
    <row r="36" spans="1:12" ht="12.75">
      <c r="A36" s="7" t="s">
        <v>12</v>
      </c>
      <c r="B36" s="1">
        <f aca="true" t="shared" si="10" ref="B36:J36">B23-B30+B32</f>
        <v>0</v>
      </c>
      <c r="C36" s="1">
        <f>C23-C30+C32</f>
        <v>951</v>
      </c>
      <c r="D36" s="1">
        <f t="shared" si="10"/>
        <v>1351</v>
      </c>
      <c r="E36" s="1">
        <f>E23-E30+E32</f>
        <v>329</v>
      </c>
      <c r="F36" s="1">
        <f>F23-F30+F32</f>
        <v>386</v>
      </c>
      <c r="G36" s="1">
        <f t="shared" si="10"/>
        <v>0</v>
      </c>
      <c r="H36" s="1">
        <f t="shared" si="10"/>
        <v>44</v>
      </c>
      <c r="I36" s="1">
        <f t="shared" si="10"/>
        <v>0</v>
      </c>
      <c r="J36" s="1">
        <f t="shared" si="10"/>
        <v>0</v>
      </c>
      <c r="K36" s="2">
        <f>SUM(B36:J36)</f>
        <v>3061</v>
      </c>
      <c r="L36" s="4"/>
    </row>
    <row r="37" spans="1:12" ht="12.75">
      <c r="A37" s="7" t="s">
        <v>13</v>
      </c>
      <c r="B37" s="1">
        <f>+B35-B36</f>
        <v>1099</v>
      </c>
      <c r="C37" s="1">
        <f>C35-C36</f>
        <v>2146</v>
      </c>
      <c r="D37" s="1">
        <f aca="true" t="shared" si="11" ref="D37:J37">D35-D36</f>
        <v>53</v>
      </c>
      <c r="E37" s="1">
        <f t="shared" si="11"/>
        <v>320</v>
      </c>
      <c r="F37" s="1">
        <f>F35-F36</f>
        <v>250</v>
      </c>
      <c r="G37" s="1">
        <f t="shared" si="11"/>
        <v>523</v>
      </c>
      <c r="H37" s="1">
        <f t="shared" si="11"/>
        <v>9</v>
      </c>
      <c r="I37" s="1">
        <f t="shared" si="11"/>
        <v>1</v>
      </c>
      <c r="J37" s="1">
        <f t="shared" si="11"/>
        <v>0</v>
      </c>
      <c r="K37" s="2">
        <f>SUM(B37:J37)</f>
        <v>4401</v>
      </c>
      <c r="L37" s="4"/>
    </row>
    <row r="39" spans="1:7" ht="12.75">
      <c r="A39" s="11"/>
      <c r="G39"/>
    </row>
    <row r="41" spans="1:8" ht="12.75">
      <c r="A41" t="s">
        <v>32</v>
      </c>
      <c r="B41" s="9" t="s">
        <v>29</v>
      </c>
      <c r="H41" s="8" t="s">
        <v>30</v>
      </c>
    </row>
    <row r="42" spans="2:11" ht="12.75">
      <c r="B42" s="4"/>
      <c r="C42" s="11" t="s">
        <v>33</v>
      </c>
      <c r="I42" s="18" t="s">
        <v>31</v>
      </c>
      <c r="J42" s="18"/>
      <c r="K42" s="18"/>
    </row>
    <row r="43" ht="12.75">
      <c r="B43" s="8"/>
    </row>
    <row r="52" ht="12.75">
      <c r="B52" s="4"/>
    </row>
  </sheetData>
  <sheetProtection/>
  <mergeCells count="4">
    <mergeCell ref="A3:G3"/>
    <mergeCell ref="A4:G4"/>
    <mergeCell ref="A5:G5"/>
    <mergeCell ref="I42:K42"/>
  </mergeCells>
  <printOptions/>
  <pageMargins left="0.2362204724409449" right="0.2755905511811024" top="0.5511811023622047" bottom="0.6299212598425197" header="0.2362204724409449" footer="0.5118110236220472"/>
  <pageSetup fitToHeight="1" fitToWidth="1" horizontalDpi="600" verticalDpi="600" orientation="landscape" paperSize="9" scale="90" r:id="rId1"/>
  <headerFooter alignWithMargins="0">
    <oddFooter>&amp;R5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Najden Kirov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</dc:creator>
  <cp:keywords/>
  <dc:description/>
  <cp:lastModifiedBy>User</cp:lastModifiedBy>
  <cp:lastPrinted>2016-03-30T13:12:38Z</cp:lastPrinted>
  <dcterms:created xsi:type="dcterms:W3CDTF">2008-02-26T07:52:04Z</dcterms:created>
  <dcterms:modified xsi:type="dcterms:W3CDTF">2016-03-30T13:13:04Z</dcterms:modified>
  <cp:category/>
  <cp:version/>
  <cp:contentType/>
  <cp:contentStatus/>
</cp:coreProperties>
</file>