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<sst xmlns="http://schemas.openxmlformats.org/spreadsheetml/2006/main" count="1060" uniqueCount="876">
  <si>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</si>
  <si>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</si>
  <si>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</si>
  <si>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</si>
  <si>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</si>
  <si>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</si>
  <si>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</si>
  <si>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</si>
  <si>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</si>
  <si>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</si>
  <si>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</si>
  <si>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</si>
  <si>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</si>
  <si>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</si>
  <si>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</si>
  <si>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</si>
  <si>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</si>
  <si>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</si>
  <si>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</si>
  <si>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</si>
  <si>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</si>
  <si>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</si>
  <si>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</si>
  <si>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</si>
  <si>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</si>
  <si>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</si>
  <si>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</si>
  <si>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</si>
  <si>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</si>
  <si>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</si>
  <si>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</si>
  <si>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</si>
  <si>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</si>
  <si>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</si>
  <si>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</si>
  <si>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</si>
  <si>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</si>
  <si>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</si>
  <si>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</si>
  <si>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</si>
  <si>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</si>
  <si>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</si>
  <si>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</si>
  <si>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</si>
  <si>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</si>
  <si>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</si>
  <si>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</si>
  <si>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</si>
  <si>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</si>
  <si>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</si>
  <si>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</si>
  <si>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</si>
  <si>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</si>
  <si>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</si>
  <si>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</si>
  <si>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</si>
  <si>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</si>
  <si>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</si>
  <si>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</si>
  <si>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</si>
  <si>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</si>
  <si>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</si>
  <si>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</si>
  <si>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</si>
  <si>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</si>
  <si>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</si>
  <si>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</si>
  <si>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</si>
  <si>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</si>
  <si>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</si>
  <si>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</si>
  <si>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</si>
  <si>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</si>
  <si>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</si>
  <si>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</si>
  <si>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</si>
  <si>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</si>
  <si>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</si>
  <si>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</si>
  <si>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</si>
  <si>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</si>
  <si>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</si>
  <si>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</si>
  <si>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</si>
  <si>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</si>
  <si>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</si>
  <si>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</si>
  <si>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</si>
  <si>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</si>
  <si>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</si>
  <si>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</si>
  <si>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</si>
  <si>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</si>
  <si>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</si>
  <si>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</si>
  <si>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</si>
  <si>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</si>
  <si>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</si>
  <si>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</si>
  <si>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</si>
  <si>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</si>
  <si>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</si>
  <si>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</si>
  <si>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</si>
  <si>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</si>
  <si>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</si>
  <si>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</si>
  <si>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</si>
  <si>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</si>
  <si>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</si>
  <si>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</si>
  <si>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</si>
  <si>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</si>
  <si>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</si>
  <si>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</si>
  <si>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</si>
  <si>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</si>
  <si>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</si>
  <si>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</si>
  <si>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</si>
  <si>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</si>
  <si>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</si>
  <si>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</si>
  <si>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</si>
  <si>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</si>
  <si>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</si>
  <si>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</si>
  <si>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</si>
  <si>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</si>
  <si>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</si>
  <si>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</si>
  <si>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</si>
  <si>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</si>
  <si>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</si>
  <si>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</si>
  <si>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</si>
  <si>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</si>
  <si>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</si>
  <si>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</si>
  <si>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</si>
  <si>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</si>
  <si>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</si>
  <si>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</si>
  <si>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</si>
  <si>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</si>
  <si>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</si>
  <si>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</si>
  <si>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</si>
  <si>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</si>
  <si>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</si>
  <si>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</si>
  <si>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</si>
  <si>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</si>
  <si>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</si>
  <si>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</si>
  <si>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</si>
  <si>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</si>
  <si>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</si>
  <si>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</si>
  <si>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</si>
  <si>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</si>
  <si>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</si>
  <si>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</si>
  <si>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</si>
  <si>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</si>
  <si>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</si>
  <si>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</si>
  <si>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</si>
  <si>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</si>
  <si>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</si>
  <si>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</si>
  <si>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</si>
  <si>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</si>
  <si>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</si>
  <si>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</si>
  <si>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</si>
  <si>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</si>
  <si>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</si>
  <si>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</si>
  <si>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</si>
  <si>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</si>
  <si>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</si>
  <si>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</si>
  <si>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</si>
  <si>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</si>
  <si>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</si>
  <si>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</si>
  <si>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</si>
  <si>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</si>
  <si>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</si>
  <si>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</si>
  <si>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</si>
  <si>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</si>
  <si>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</si>
  <si>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</si>
  <si>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</si>
  <si>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</si>
  <si>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</si>
  <si>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</si>
  <si>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</si>
  <si>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</si>
  <si>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</si>
  <si>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</si>
  <si>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</si>
  <si>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</si>
  <si>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</si>
  <si>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</si>
  <si>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</si>
  <si>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</si>
  <si>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</si>
  <si>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</si>
  <si>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</si>
  <si>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</si>
  <si>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</si>
  <si>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</si>
  <si>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</si>
  <si>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</si>
  <si>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</si>
  <si>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</si>
  <si>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</si>
  <si>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</si>
  <si>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</si>
  <si>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</si>
  <si>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</si>
  <si>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</si>
  <si>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</si>
  <si>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</si>
  <si>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</si>
  <si>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</si>
  <si>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</si>
  <si>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</si>
  <si>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</si>
  <si>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</si>
  <si>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</si>
  <si>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</si>
  <si>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</si>
  <si>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</si>
  <si>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</si>
  <si>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</si>
  <si>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</si>
  <si>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</si>
  <si>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</si>
  <si>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</si>
  <si>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</si>
  <si>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</si>
  <si>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</si>
  <si>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</si>
  <si>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</si>
  <si>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</si>
  <si>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</si>
  <si>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</si>
  <si>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</si>
  <si>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</si>
  <si>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</si>
  <si>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</si>
  <si>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</si>
  <si>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</si>
  <si>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</si>
  <si>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</si>
  <si>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</si>
  <si>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</si>
  <si>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</si>
  <si>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</si>
  <si>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</si>
  <si>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</si>
  <si>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</si>
  <si>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</si>
  <si>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</si>
  <si>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</si>
  <si>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</si>
  <si>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</si>
  <si>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</si>
  <si>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</si>
  <si>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</si>
  <si>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</si>
  <si>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</si>
  <si>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</si>
  <si>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</si>
  <si>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</si>
  <si>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</si>
  <si>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</si>
  <si>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</si>
  <si>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</si>
  <si>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</si>
  <si>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</si>
  <si>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</si>
  <si>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</si>
  <si>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</si>
  <si>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</si>
  <si>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</si>
  <si>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</si>
  <si>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</si>
  <si>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</si>
  <si>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</si>
  <si>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</si>
  <si>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</si>
  <si>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</si>
  <si>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</si>
  <si>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</si>
  <si>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</si>
  <si>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</si>
  <si>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</si>
  <si>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</si>
  <si>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</si>
  <si>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</si>
  <si>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</si>
  <si>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</si>
  <si>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</si>
  <si>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</si>
  <si>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</si>
  <si>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</si>
  <si>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</si>
  <si>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</si>
  <si>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</si>
  <si>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</si>
  <si>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</si>
  <si>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</si>
  <si>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</si>
  <si>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</si>
  <si>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</si>
  <si>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</si>
  <si>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</si>
  <si>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</si>
  <si>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</si>
  <si>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</si>
  <si>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</si>
  <si>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</si>
  <si>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</si>
  <si>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</si>
  <si>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</si>
  <si>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</si>
  <si>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</si>
  <si>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</si>
  <si>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</si>
  <si>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</si>
  <si>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</si>
  <si>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</si>
  <si>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</si>
  <si>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</si>
  <si>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</si>
  <si>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</si>
  <si>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</si>
  <si>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</si>
  <si>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</si>
  <si>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</si>
  <si>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</si>
  <si>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</si>
  <si>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</si>
  <si>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</si>
  <si>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</si>
  <si>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</si>
  <si>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</si>
  <si>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</si>
  <si>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</si>
  <si>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</si>
  <si>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</si>
  <si>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</si>
  <si>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</si>
  <si>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</si>
  <si>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</si>
  <si>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</si>
  <si>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</si>
  <si>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</si>
  <si>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</si>
  <si>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</si>
  <si>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</si>
  <si>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</si>
  <si>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</si>
  <si>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</si>
  <si>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</si>
  <si>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</si>
  <si>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</si>
  <si>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</si>
  <si>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</si>
  <si>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</si>
  <si>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</si>
  <si>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</si>
  <si>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</si>
  <si>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</si>
  <si>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</si>
  <si>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</si>
  <si>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</si>
  <si>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</si>
  <si>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</si>
  <si>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</si>
  <si>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</si>
  <si>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</si>
  <si>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</si>
  <si>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</si>
  <si>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</si>
  <si>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</si>
  <si>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</si>
  <si>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</si>
  <si>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</si>
  <si>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</si>
  <si>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</si>
  <si>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</si>
  <si>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</si>
  <si>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</si>
  <si>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</si>
  <si>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</si>
  <si>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</si>
  <si>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</si>
  <si>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</si>
  <si>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</si>
  <si>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</si>
  <si>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</si>
  <si>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</si>
  <si>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</si>
  <si>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</si>
  <si>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</si>
  <si>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</si>
  <si>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</si>
  <si>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</si>
  <si>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</si>
  <si>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</si>
  <si>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</si>
  <si>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</si>
  <si>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</si>
  <si>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</si>
  <si>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</si>
  <si>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</si>
  <si>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</si>
  <si>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</si>
  <si>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</si>
  <si>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</si>
  <si>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</si>
  <si>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</si>
  <si>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</si>
  <si>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</si>
  <si>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</si>
  <si>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</si>
  <si>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</si>
  <si>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</si>
  <si>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</si>
  <si>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</si>
  <si>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</si>
  <si>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</si>
  <si>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</si>
  <si>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</si>
  <si>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</si>
  <si>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</si>
  <si>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</si>
  <si>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</si>
  <si>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</si>
  <si>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</si>
  <si>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</si>
  <si>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</si>
  <si>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</si>
  <si>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</si>
  <si>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</si>
  <si>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</si>
  <si>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</si>
  <si>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</si>
  <si>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</si>
  <si>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</si>
  <si>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</si>
  <si>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</si>
  <si>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</si>
  <si>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</si>
  <si>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</si>
  <si>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</si>
  <si>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</si>
  <si>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</si>
  <si>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</si>
  <si>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</si>
  <si>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</si>
  <si>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</si>
  <si>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</si>
  <si>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</si>
  <si>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</si>
  <si>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</si>
  <si>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</si>
  <si>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</si>
  <si>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</si>
  <si>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</si>
  <si>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</si>
  <si>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</si>
  <si>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</si>
  <si>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</si>
  <si>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</si>
  <si>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</si>
  <si>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</si>
  <si>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</si>
  <si>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</si>
  <si>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</si>
  <si>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</si>
  <si>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</si>
  <si>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</si>
  <si>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</si>
  <si>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</si>
  <si>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</si>
  <si>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</si>
  <si>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</si>
  <si>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</si>
  <si>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</si>
  <si>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</si>
  <si>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</si>
  <si>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</si>
  <si>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</si>
  <si>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</si>
  <si>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</si>
  <si>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</si>
  <si>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</si>
  <si>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</si>
  <si>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</si>
  <si>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</si>
  <si>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</si>
  <si>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</si>
  <si>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</si>
  <si>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</si>
  <si>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</si>
  <si>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</si>
  <si>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</si>
  <si>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</si>
  <si>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</si>
  <si>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</si>
  <si>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</si>
  <si>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</si>
  <si>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</si>
  <si>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</si>
  <si>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</si>
  <si>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</si>
  <si>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</si>
  <si>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</si>
  <si>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</si>
  <si>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</si>
  <si>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</si>
  <si>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</si>
  <si>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</si>
  <si>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</si>
  <si>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</si>
  <si>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</si>
  <si>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</si>
  <si>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</si>
  <si>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</si>
  <si>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</si>
  <si>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</si>
  <si>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</si>
  <si>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</si>
  <si>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</si>
  <si>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</si>
  <si>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</si>
  <si>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</si>
  <si>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</si>
  <si>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</si>
  <si>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</si>
  <si>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</si>
  <si>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</si>
  <si>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</si>
  <si>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</si>
  <si>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</si>
  <si>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</si>
  <si>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</si>
  <si>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</si>
  <si>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</si>
  <si>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</si>
  <si>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</si>
  <si>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</si>
  <si>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</si>
  <si>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</si>
  <si>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</si>
  <si>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</si>
  <si>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</si>
  <si>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</si>
  <si>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</si>
  <si>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</si>
  <si>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</si>
  <si>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</si>
  <si>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</si>
  <si>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</si>
  <si>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</si>
  <si>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</si>
  <si>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</si>
  <si>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</si>
  <si>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</si>
  <si>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</si>
  <si>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</si>
  <si>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</si>
  <si>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</si>
  <si>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</si>
  <si>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</si>
  <si>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</si>
  <si>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</si>
  <si>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</si>
  <si>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</si>
  <si>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</si>
  <si>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</si>
  <si>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</si>
  <si>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</si>
  <si>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</si>
  <si>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</si>
  <si>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</si>
  <si>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</si>
  <si>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</si>
  <si>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</si>
  <si>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</si>
  <si>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</si>
  <si>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</si>
  <si>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</si>
  <si>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</si>
  <si>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</si>
  <si>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</si>
  <si>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</si>
  <si>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</si>
  <si>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</si>
  <si>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</si>
  <si>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</si>
  <si>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</si>
  <si>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</si>
  <si>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</si>
  <si>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</si>
  <si>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</si>
  <si>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</si>
  <si>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</si>
  <si>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</si>
  <si>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</si>
  <si>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</si>
  <si>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</si>
  <si>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</si>
  <si>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</si>
  <si>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</si>
  <si>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</si>
  <si>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</si>
  <si>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</si>
  <si>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</si>
  <si>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</si>
  <si>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</si>
  <si>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</si>
  <si>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</si>
  <si>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</si>
  <si>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</si>
  <si>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</si>
  <si>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</si>
  <si>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</si>
  <si>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</si>
  <si>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</si>
  <si>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</si>
  <si>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</si>
  <si>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</si>
  <si>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</si>
  <si>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</si>
  <si>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</si>
  <si>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</si>
  <si>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</si>
  <si>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</si>
  <si>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</si>
  <si>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</si>
  <si>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</si>
  <si>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</si>
  <si>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</si>
  <si>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</si>
  <si>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</si>
  <si>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</si>
  <si>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</si>
  <si>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</si>
  <si>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</si>
  <si>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</si>
  <si>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</si>
  <si>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</si>
  <si>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</si>
  <si>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</si>
  <si>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</si>
  <si>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</si>
  <si>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</si>
  <si>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</si>
  <si>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</si>
  <si>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</si>
  <si>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</si>
  <si>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</si>
  <si>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</si>
  <si>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</si>
  <si>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</si>
  <si>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</si>
  <si>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</si>
  <si>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</si>
  <si>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</si>
  <si>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</si>
  <si>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</si>
  <si>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</si>
  <si>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</si>
  <si>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</si>
  <si>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</si>
  <si>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</si>
  <si>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</si>
  <si>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</si>
  <si>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</si>
  <si>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</si>
  <si>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</si>
  <si>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</si>
  <si>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</si>
  <si>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</si>
  <si>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</si>
  <si>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</si>
  <si>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</si>
  <si>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</si>
  <si>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</si>
  <si>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</si>
  <si>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</si>
  <si>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</si>
  <si>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</si>
  <si>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</si>
  <si>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</si>
  <si>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</si>
  <si>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</si>
  <si>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</si>
  <si>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</si>
  <si>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</si>
  <si>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</si>
  <si>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</si>
  <si>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</si>
  <si>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</si>
  <si>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</si>
  <si>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</si>
  <si>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</si>
  <si>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</si>
  <si>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</si>
  <si>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</si>
  <si>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</si>
  <si>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</si>
  <si>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</si>
  <si>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</si>
  <si>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</si>
  <si>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</si>
  <si>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</si>
  <si>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</si>
  <si>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</si>
  <si>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</si>
  <si>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</si>
  <si>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</si>
  <si>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</si>
  <si>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</si>
  <si>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</si>
  <si>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</si>
  <si>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</si>
  <si>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</si>
  <si>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</si>
  <si>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</si>
  <si>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</si>
  <si>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</si>
  <si>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</si>
  <si>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</si>
  <si>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</si>
  <si>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</si>
  <si>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</si>
  <si>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</si>
  <si>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</si>
  <si>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</si>
  <si>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</si>
  <si>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</si>
  <si>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</si>
  <si>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</si>
  <si>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</si>
  <si>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</si>
  <si>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</si>
  <si>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</si>
  <si>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</si>
  <si>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</si>
  <si>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</si>
  <si>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</si>
  <si>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</si>
  <si>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</si>
  <si>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</si>
  <si>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</si>
  <si>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</si>
  <si>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</si>
  <si>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</si>
  <si>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</si>
  <si>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</si>
  <si>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</si>
  <si>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</si>
  <si>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</si>
  <si>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</si>
  <si>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</si>
  <si>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</si>
  <si>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</si>
  <si>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</si>
  <si>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</si>
  <si>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</si>
  <si>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</si>
  <si>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</si>
  <si>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</si>
  <si>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</si>
  <si>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</si>
  <si>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</si>
  <si>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</si>
  <si>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</si>
  <si>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</si>
  <si>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</si>
  <si>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</si>
  <si>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</si>
  <si>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</si>
  <si>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</si>
  <si>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</si>
  <si>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</si>
  <si>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</si>
  <si>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</si>
  <si>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</si>
  <si>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</si>
  <si>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</si>
  <si>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</si>
  <si>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</si>
  <si>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</si>
  <si>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</si>
  <si>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</si>
  <si>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</si>
  <si>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</si>
  <si>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</si>
  <si>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</si>
  <si>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</si>
  <si>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</si>
  <si>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</si>
  <si>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</si>
  <si>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</si>
  <si>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</si>
  <si>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</si>
  <si>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</si>
  <si>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</si>
  <si>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</si>
  <si>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</si>
  <si>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</si>
  <si>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</si>
  <si>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</si>
  <si>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</si>
  <si>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</si>
  <si>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</si>
  <si>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</si>
  <si>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</si>
  <si>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</si>
  <si>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</si>
  <si>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</si>
  <si>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</si>
  <si>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</si>
  <si>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</si>
  <si>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</si>
  <si>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</si>
  <si>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</si>
  <si>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</si>
  <si>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</si>
  <si>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</si>
  <si>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</si>
  <si>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</si>
  <si>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</si>
  <si>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</si>
  <si>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</si>
  <si>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</si>
  <si>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</si>
  <si>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</si>
  <si>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</si>
  <si>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</si>
  <si>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</si>
  <si>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</si>
  <si>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</si>
  <si>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</si>
  <si>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</si>
  <si>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</si>
  <si>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</si>
  <si>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</si>
  <si>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</si>
  <si>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</si>
  <si>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</si>
  <si>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</si>
  <si>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</si>
  <si>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</si>
  <si>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</si>
  <si>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</si>
  <si>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</si>
  <si>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</si>
  <si>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</si>
  <si>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</si>
  <si>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>неконсолидиран междинен отчет</t>
  </si>
  <si>
    <t>01-01-2012 - 30-09-2012</t>
  </si>
  <si>
    <t xml:space="preserve">Дата на съставяне: 30.09.2012                      </t>
  </si>
  <si>
    <t>Дата на съставяне: 30.09.2012</t>
  </si>
  <si>
    <t xml:space="preserve">Дата на съставяне: 30.09.2012                                      </t>
  </si>
  <si>
    <t xml:space="preserve">Дата  на съставяне: 30.09.2012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</si>
</sst>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4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82</v>
      </c>
      <c r="D12" s="151">
        <v>87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111</v>
      </c>
      <c r="D13" s="151">
        <v>53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45</v>
      </c>
      <c r="D15" s="151">
        <v>51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1</v>
      </c>
      <c r="D16" s="151">
        <v>3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240</v>
      </c>
      <c r="D19" s="155">
        <f>SUM(D11:D18)</f>
        <v>195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30644</v>
      </c>
      <c r="D20" s="151">
        <v>30261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12977</v>
      </c>
      <c r="H27" s="154">
        <f>SUM(H28:H30)</f>
        <v>10582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12977</v>
      </c>
      <c r="H28" s="152">
        <v>10582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703</v>
      </c>
      <c r="H31" s="152">
        <v>2395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13680</v>
      </c>
      <c r="H33" s="154">
        <f>H27+H31+H32</f>
        <v>12977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163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14950</v>
      </c>
      <c r="H36" s="154">
        <f>H25+H17+H33</f>
        <v>14247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11591</v>
      </c>
      <c r="H44" s="152">
        <v>11591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108</v>
      </c>
      <c r="H48" s="152">
        <v>62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23434</v>
      </c>
      <c r="H49" s="154">
        <f>SUM(H43:H48)</f>
        <v>23388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587</v>
      </c>
      <c r="H51" s="152">
        <v>861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31047</v>
      </c>
      <c r="D55" s="155">
        <f>D19+D20+D21+D27+D32+D45+D51+D53+D54</f>
        <v>30619</v>
      </c>
      <c r="E55" s="237" t="s">
        <v>172</v>
      </c>
      <c r="F55" s="261" t="s">
        <v>173</v>
      </c>
      <c r="G55" s="154">
        <f>G49+G51+G52+G53+G54</f>
        <v>24021</v>
      </c>
      <c r="H55" s="154">
        <f>H49+H51+H52+H53+H54</f>
        <v>24249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2792</v>
      </c>
      <c r="D59" s="151">
        <v>1309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1217</v>
      </c>
      <c r="D60" s="151">
        <v>1217</v>
      </c>
      <c r="E60" s="237" t="s">
        <v>185</v>
      </c>
      <c r="F60" s="242" t="s">
        <v>186</v>
      </c>
      <c r="G60" s="152">
        <v>1646</v>
      </c>
      <c r="H60" s="152">
        <v>4117</v>
      </c>
    </row>
    <row r="61" spans="1:18" ht="15">
      <c r="A61" s="235" t="s">
        <v>187</v>
      </c>
      <c r="B61" s="244" t="s">
        <v>188</v>
      </c>
      <c r="C61" s="151">
        <v>5655</v>
      </c>
      <c r="D61" s="151">
        <v>4134</v>
      </c>
      <c r="E61" s="243" t="s">
        <v>189</v>
      </c>
      <c r="F61" s="272" t="s">
        <v>190</v>
      </c>
      <c r="G61" s="154">
        <f>SUM(G62:G68)</f>
        <v>2818</v>
      </c>
      <c r="H61" s="154">
        <f>SUM(H62:H68)</f>
        <v>2153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9664</v>
      </c>
      <c r="D64" s="155">
        <f>SUM(D58:D63)</f>
        <v>6660</v>
      </c>
      <c r="E64" s="237" t="s">
        <v>200</v>
      </c>
      <c r="F64" s="242" t="s">
        <v>201</v>
      </c>
      <c r="G64" s="152">
        <v>2704</v>
      </c>
      <c r="H64" s="152">
        <v>2076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57</v>
      </c>
      <c r="H66" s="152">
        <v>50</v>
      </c>
    </row>
    <row r="67" spans="1:8" ht="15">
      <c r="A67" s="235" t="s">
        <v>207</v>
      </c>
      <c r="B67" s="241" t="s">
        <v>208</v>
      </c>
      <c r="C67" s="151">
        <v>1245</v>
      </c>
      <c r="D67" s="151">
        <v>1251</v>
      </c>
      <c r="E67" s="237" t="s">
        <v>209</v>
      </c>
      <c r="F67" s="242" t="s">
        <v>210</v>
      </c>
      <c r="G67" s="152">
        <v>21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1082</v>
      </c>
      <c r="D68" s="151">
        <v>2395</v>
      </c>
      <c r="E68" s="237" t="s">
        <v>213</v>
      </c>
      <c r="F68" s="242" t="s">
        <v>214</v>
      </c>
      <c r="G68" s="152">
        <v>36</v>
      </c>
      <c r="H68" s="152">
        <v>7</v>
      </c>
    </row>
    <row r="69" spans="1:8" ht="15">
      <c r="A69" s="235" t="s">
        <v>215</v>
      </c>
      <c r="B69" s="241" t="s">
        <v>216</v>
      </c>
      <c r="C69" s="151">
        <v>224</v>
      </c>
      <c r="D69" s="151">
        <v>307</v>
      </c>
      <c r="E69" s="251" t="s">
        <v>78</v>
      </c>
      <c r="F69" s="242" t="s">
        <v>217</v>
      </c>
      <c r="G69" s="152">
        <v>43</v>
      </c>
      <c r="H69" s="152">
        <v>87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50</v>
      </c>
      <c r="H70" s="152">
        <v>50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4557</v>
      </c>
      <c r="H71" s="161">
        <f>H59+H60+H61+H69+H70</f>
        <v>6407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159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2551</v>
      </c>
      <c r="D75" s="155">
        <f>SUM(D67:D74)</f>
        <v>4115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4557</v>
      </c>
      <c r="H79" s="162">
        <f>H71+H74+H75+H76</f>
        <v>6407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108</v>
      </c>
      <c r="D87" s="151">
        <v>784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158</v>
      </c>
      <c r="D88" s="151">
        <v>2725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266</v>
      </c>
      <c r="D91" s="155">
        <f>SUM(D87:D90)</f>
        <v>3509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12481</v>
      </c>
      <c r="D93" s="155">
        <f>D64+D75+D84+D91+D92</f>
        <v>14284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43528</v>
      </c>
      <c r="D94" s="164">
        <f>D93+D55</f>
        <v>44903</v>
      </c>
      <c r="E94" s="449" t="s">
        <v>270</v>
      </c>
      <c r="F94" s="289" t="s">
        <v>271</v>
      </c>
      <c r="G94" s="165">
        <f>G36+G39+G55+G79</f>
        <v>43528</v>
      </c>
      <c r="H94" s="165">
        <f>H36+H39+H55+H79</f>
        <v>44903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C21" sqref="C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01-01-2012 - 30-09-2012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3572</v>
      </c>
      <c r="D9" s="46">
        <v>4253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1801</v>
      </c>
      <c r="D10" s="46">
        <v>3325</v>
      </c>
      <c r="E10" s="298" t="s">
        <v>289</v>
      </c>
      <c r="F10" s="549" t="s">
        <v>290</v>
      </c>
      <c r="G10" s="550">
        <v>0</v>
      </c>
      <c r="H10" s="550">
        <v>9488</v>
      </c>
    </row>
    <row r="11" spans="1:8" ht="12">
      <c r="A11" s="298" t="s">
        <v>291</v>
      </c>
      <c r="B11" s="299" t="s">
        <v>292</v>
      </c>
      <c r="C11" s="46">
        <v>78</v>
      </c>
      <c r="D11" s="46">
        <v>241</v>
      </c>
      <c r="E11" s="300" t="s">
        <v>293</v>
      </c>
      <c r="F11" s="549" t="s">
        <v>294</v>
      </c>
      <c r="G11" s="550">
        <v>5560</v>
      </c>
      <c r="H11" s="550">
        <v>6871</v>
      </c>
    </row>
    <row r="12" spans="1:8" ht="12">
      <c r="A12" s="298" t="s">
        <v>295</v>
      </c>
      <c r="B12" s="299" t="s">
        <v>296</v>
      </c>
      <c r="C12" s="46">
        <v>733</v>
      </c>
      <c r="D12" s="46">
        <v>883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110</v>
      </c>
      <c r="D13" s="46">
        <v>164</v>
      </c>
      <c r="E13" s="301" t="s">
        <v>51</v>
      </c>
      <c r="F13" s="551" t="s">
        <v>300</v>
      </c>
      <c r="G13" s="548">
        <f>SUM(G9:G12)</f>
        <v>5560</v>
      </c>
      <c r="H13" s="548">
        <f>SUM(H9:H12)</f>
        <v>16359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24</v>
      </c>
      <c r="D14" s="46">
        <v>3584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-2998</v>
      </c>
      <c r="D15" s="47">
        <v>-1063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16</v>
      </c>
      <c r="D16" s="47">
        <v>39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3336</v>
      </c>
      <c r="D19" s="49">
        <f>SUM(D9:D15)+D16</f>
        <v>11426</v>
      </c>
      <c r="E19" s="304" t="s">
        <v>317</v>
      </c>
      <c r="F19" s="552" t="s">
        <v>318</v>
      </c>
      <c r="G19" s="550">
        <v>20</v>
      </c>
      <c r="H19" s="550">
        <v>103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1459</v>
      </c>
      <c r="D22" s="46">
        <v>2371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6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4</v>
      </c>
      <c r="D24" s="46">
        <v>0</v>
      </c>
      <c r="E24" s="301" t="s">
        <v>103</v>
      </c>
      <c r="F24" s="554" t="s">
        <v>334</v>
      </c>
      <c r="G24" s="548">
        <f>SUM(G19:G23)</f>
        <v>20</v>
      </c>
      <c r="H24" s="548">
        <f>SUM(H19:H23)</f>
        <v>103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1463</v>
      </c>
      <c r="D26" s="49">
        <f>SUM(D22:D25)</f>
        <v>2377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4799</v>
      </c>
      <c r="D28" s="50">
        <f>D26+D19</f>
        <v>13803</v>
      </c>
      <c r="E28" s="127" t="s">
        <v>339</v>
      </c>
      <c r="F28" s="554" t="s">
        <v>340</v>
      </c>
      <c r="G28" s="548">
        <f>G13+G15+G24</f>
        <v>5580</v>
      </c>
      <c r="H28" s="548">
        <f>H13+H15+H24</f>
        <v>16462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781</v>
      </c>
      <c r="D30" s="50">
        <f>IF((H28-D28)&gt;0,H28-D28,0)</f>
        <v>2659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4799</v>
      </c>
      <c r="D33" s="49">
        <f>D28-D31+D32</f>
        <v>13803</v>
      </c>
      <c r="E33" s="127" t="s">
        <v>353</v>
      </c>
      <c r="F33" s="554" t="s">
        <v>354</v>
      </c>
      <c r="G33" s="53">
        <f>G32-G31+G28</f>
        <v>5580</v>
      </c>
      <c r="H33" s="53">
        <f>H32-H31+H28</f>
        <v>16462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781</v>
      </c>
      <c r="D34" s="50">
        <f>IF((H33-D33)&gt;0,H33-D33,0)</f>
        <v>2659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78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78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703</v>
      </c>
      <c r="D39" s="460">
        <f>+IF((H33-D33-D35)&gt;0,H33-D33-D35,0)</f>
        <v>2395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703</v>
      </c>
      <c r="D41" s="52">
        <f>IF(H39=0,IF(D39-D40&gt;0,D39-D40+H40,0),IF(H39-H40&lt;0,H40-H39+D39,0))</f>
        <v>2395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5580</v>
      </c>
      <c r="D42" s="53">
        <f>D33+D35+D39</f>
        <v>16462</v>
      </c>
      <c r="E42" s="128" t="s">
        <v>380</v>
      </c>
      <c r="F42" s="129" t="s">
        <v>381</v>
      </c>
      <c r="G42" s="53">
        <f>G39+G33</f>
        <v>5580</v>
      </c>
      <c r="H42" s="53">
        <f>H39+H33</f>
        <v>16462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41182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A51" sqref="A5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01-01-2012 - 30-09-2012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8033</v>
      </c>
      <c r="D10" s="54">
        <v>16479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-6123</v>
      </c>
      <c r="D11" s="54">
        <v>-8041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-744</v>
      </c>
      <c r="D13" s="54">
        <v>-1069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-211</v>
      </c>
      <c r="D15" s="54">
        <v>-279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-413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948</v>
      </c>
      <c r="D20" s="55">
        <f>SUM(D10:D19)</f>
        <v>6671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-98</v>
      </c>
      <c r="D22" s="54">
        <v>-19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-95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95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-98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3912</v>
      </c>
      <c r="D36" s="54">
        <v>1956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-6655</v>
      </c>
      <c r="D37" s="54">
        <v>-3674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-1059</v>
      </c>
      <c r="D39" s="54">
        <v>-1817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-291</v>
      </c>
      <c r="D41" s="54">
        <v>-529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-4093</v>
      </c>
      <c r="D42" s="55">
        <f>SUM(D34:D41)</f>
        <v>-4064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-3243</v>
      </c>
      <c r="D43" s="55">
        <f>D42+D32+D20</f>
        <v>2589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3509</v>
      </c>
      <c r="D44" s="132">
        <v>920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266</v>
      </c>
      <c r="D45" s="55">
        <f>D44+D43</f>
        <v>3509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266</v>
      </c>
      <c r="D46" s="56">
        <v>3509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01-01-2012 - 30-09-2012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12977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14247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12977</v>
      </c>
      <c r="J15" s="61">
        <f t="shared" si="2"/>
        <v>0</v>
      </c>
      <c r="K15" s="61">
        <f t="shared" si="2"/>
        <v>0</v>
      </c>
      <c r="L15" s="344">
        <f t="shared" si="1"/>
        <v>14247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703</v>
      </c>
      <c r="J16" s="345">
        <f>+'справка №1-БАЛАНС'!G32</f>
        <v>0</v>
      </c>
      <c r="K16" s="60">
        <v>0</v>
      </c>
      <c r="L16" s="344">
        <f t="shared" si="1"/>
        <v>703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13680</v>
      </c>
      <c r="J29" s="59">
        <f t="shared" si="6"/>
        <v>0</v>
      </c>
      <c r="K29" s="59">
        <f t="shared" si="6"/>
        <v>0</v>
      </c>
      <c r="L29" s="344">
        <f t="shared" si="1"/>
        <v>14950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13680</v>
      </c>
      <c r="J32" s="59">
        <f t="shared" si="7"/>
        <v>0</v>
      </c>
      <c r="K32" s="59">
        <f t="shared" si="7"/>
        <v>0</v>
      </c>
      <c r="L32" s="344">
        <f t="shared" si="1"/>
        <v>14950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R17" sqref="R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01-01-2012 - 30-09-2012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76</v>
      </c>
      <c r="L10" s="65">
        <v>5</v>
      </c>
      <c r="M10" s="65">
        <v>0</v>
      </c>
      <c r="N10" s="74">
        <f aca="true" t="shared" si="4" ref="N10:N39">K10+L10-M10</f>
        <v>81</v>
      </c>
      <c r="O10" s="65">
        <v>0</v>
      </c>
      <c r="P10" s="65">
        <v>0</v>
      </c>
      <c r="Q10" s="74">
        <f t="shared" si="0"/>
        <v>81</v>
      </c>
      <c r="R10" s="74">
        <f t="shared" si="1"/>
        <v>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1539</v>
      </c>
      <c r="E11" s="189">
        <v>92</v>
      </c>
      <c r="F11" s="189">
        <v>0</v>
      </c>
      <c r="G11" s="74">
        <f t="shared" si="2"/>
        <v>1631</v>
      </c>
      <c r="H11" s="65">
        <v>0</v>
      </c>
      <c r="I11" s="65">
        <v>0</v>
      </c>
      <c r="J11" s="74">
        <f t="shared" si="3"/>
        <v>1631</v>
      </c>
      <c r="K11" s="65">
        <v>1486</v>
      </c>
      <c r="L11" s="65">
        <v>34</v>
      </c>
      <c r="M11" s="65">
        <v>0</v>
      </c>
      <c r="N11" s="74">
        <f t="shared" si="4"/>
        <v>1520</v>
      </c>
      <c r="O11" s="65">
        <v>0</v>
      </c>
      <c r="P11" s="65">
        <v>0</v>
      </c>
      <c r="Q11" s="74">
        <f t="shared" si="0"/>
        <v>1520</v>
      </c>
      <c r="R11" s="74">
        <f t="shared" si="1"/>
        <v>111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391</v>
      </c>
      <c r="E13" s="189">
        <v>0</v>
      </c>
      <c r="F13" s="189">
        <v>0</v>
      </c>
      <c r="G13" s="74">
        <f t="shared" si="2"/>
        <v>391</v>
      </c>
      <c r="H13" s="65">
        <v>0</v>
      </c>
      <c r="I13" s="65">
        <v>0</v>
      </c>
      <c r="J13" s="74">
        <f t="shared" si="3"/>
        <v>391</v>
      </c>
      <c r="K13" s="65">
        <v>340</v>
      </c>
      <c r="L13" s="65">
        <v>31</v>
      </c>
      <c r="M13" s="65">
        <v>25</v>
      </c>
      <c r="N13" s="74">
        <f t="shared" si="4"/>
        <v>346</v>
      </c>
      <c r="O13" s="65">
        <v>0</v>
      </c>
      <c r="P13" s="65">
        <v>0</v>
      </c>
      <c r="Q13" s="74">
        <f t="shared" si="0"/>
        <v>346</v>
      </c>
      <c r="R13" s="74">
        <f t="shared" si="1"/>
        <v>45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175</v>
      </c>
      <c r="E14" s="189">
        <v>6</v>
      </c>
      <c r="F14" s="189">
        <v>0</v>
      </c>
      <c r="G14" s="74">
        <f t="shared" si="2"/>
        <v>181</v>
      </c>
      <c r="H14" s="65">
        <v>0</v>
      </c>
      <c r="I14" s="65">
        <v>0</v>
      </c>
      <c r="J14" s="74">
        <f t="shared" si="3"/>
        <v>181</v>
      </c>
      <c r="K14" s="65">
        <v>172</v>
      </c>
      <c r="L14" s="65">
        <v>8</v>
      </c>
      <c r="M14" s="65">
        <v>0</v>
      </c>
      <c r="N14" s="74">
        <f t="shared" si="4"/>
        <v>180</v>
      </c>
      <c r="O14" s="65">
        <v>0</v>
      </c>
      <c r="P14" s="65">
        <v>0</v>
      </c>
      <c r="Q14" s="74">
        <f t="shared" si="0"/>
        <v>180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2269</v>
      </c>
      <c r="E17" s="194">
        <f>SUM(E9:E16)</f>
        <v>98</v>
      </c>
      <c r="F17" s="194">
        <f>SUM(F9:F16)</f>
        <v>0</v>
      </c>
      <c r="G17" s="74">
        <f t="shared" si="2"/>
        <v>2367</v>
      </c>
      <c r="H17" s="75">
        <f>SUM(H9:H16)</f>
        <v>0</v>
      </c>
      <c r="I17" s="75">
        <f>SUM(I9:I16)</f>
        <v>0</v>
      </c>
      <c r="J17" s="74">
        <f t="shared" si="3"/>
        <v>2367</v>
      </c>
      <c r="K17" s="75">
        <f>SUM(K9:K16)</f>
        <v>2074</v>
      </c>
      <c r="L17" s="75">
        <f>SUM(L9:L16)</f>
        <v>78</v>
      </c>
      <c r="M17" s="75">
        <f>SUM(M9:M16)</f>
        <v>25</v>
      </c>
      <c r="N17" s="74">
        <f t="shared" si="4"/>
        <v>2127</v>
      </c>
      <c r="O17" s="75">
        <f>SUM(O9:O16)</f>
        <v>0</v>
      </c>
      <c r="P17" s="75">
        <f>SUM(P9:P16)</f>
        <v>0</v>
      </c>
      <c r="Q17" s="74">
        <f t="shared" si="5"/>
        <v>2127</v>
      </c>
      <c r="R17" s="74">
        <f t="shared" si="6"/>
        <v>240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30261</v>
      </c>
      <c r="E18" s="187">
        <v>383</v>
      </c>
      <c r="F18" s="187">
        <v>0</v>
      </c>
      <c r="G18" s="74">
        <f t="shared" si="2"/>
        <v>30644</v>
      </c>
      <c r="H18" s="63">
        <v>0</v>
      </c>
      <c r="I18" s="63">
        <v>0</v>
      </c>
      <c r="J18" s="74">
        <f t="shared" si="3"/>
        <v>30644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30644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95</v>
      </c>
      <c r="F27" s="192">
        <f t="shared" si="8"/>
        <v>95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95</v>
      </c>
      <c r="F28" s="189">
        <v>95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95</v>
      </c>
      <c r="F38" s="194">
        <f t="shared" si="12"/>
        <v>95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32697</v>
      </c>
      <c r="E40" s="438">
        <f>E17+E18+E19+E25+E38+E39</f>
        <v>576</v>
      </c>
      <c r="F40" s="438">
        <f aca="true" t="shared" si="13" ref="F40:R40">F17+F18+F19+F25+F38+F39</f>
        <v>95</v>
      </c>
      <c r="G40" s="438">
        <f t="shared" si="13"/>
        <v>33178</v>
      </c>
      <c r="H40" s="438">
        <f t="shared" si="13"/>
        <v>0</v>
      </c>
      <c r="I40" s="438">
        <f t="shared" si="13"/>
        <v>0</v>
      </c>
      <c r="J40" s="438">
        <f t="shared" si="13"/>
        <v>33178</v>
      </c>
      <c r="K40" s="438">
        <f t="shared" si="13"/>
        <v>2078</v>
      </c>
      <c r="L40" s="438">
        <f t="shared" si="13"/>
        <v>78</v>
      </c>
      <c r="M40" s="438">
        <f t="shared" si="13"/>
        <v>25</v>
      </c>
      <c r="N40" s="438">
        <f t="shared" si="13"/>
        <v>2131</v>
      </c>
      <c r="O40" s="438">
        <f t="shared" si="13"/>
        <v>0</v>
      </c>
      <c r="P40" s="438">
        <f t="shared" si="13"/>
        <v>0</v>
      </c>
      <c r="Q40" s="438">
        <f t="shared" si="13"/>
        <v>2131</v>
      </c>
      <c r="R40" s="438">
        <f t="shared" si="13"/>
        <v>31047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3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01-01-2012 - 30-09-2012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1245</v>
      </c>
      <c r="D24" s="119">
        <f>SUM(D25:D27)</f>
        <v>1245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1245</v>
      </c>
      <c r="D25" s="108">
        <v>1245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1082</v>
      </c>
      <c r="D28" s="108">
        <v>1082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224</v>
      </c>
      <c r="D29" s="108">
        <v>224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2551</v>
      </c>
      <c r="D43" s="104">
        <f>D24+D28+D29+D31+D30+D32+D33+D38</f>
        <v>2551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2551</v>
      </c>
      <c r="D44" s="103">
        <f>D43+D21+D19+D9</f>
        <v>2551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11591</v>
      </c>
      <c r="D56" s="103">
        <f>D57+D59</f>
        <v>0</v>
      </c>
      <c r="E56" s="119">
        <f t="shared" si="1"/>
        <v>11591</v>
      </c>
      <c r="F56" s="103">
        <f>F57+F59</f>
        <v>11591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11591</v>
      </c>
      <c r="D57" s="108">
        <v>0</v>
      </c>
      <c r="E57" s="119">
        <f t="shared" si="1"/>
        <v>11591</v>
      </c>
      <c r="F57" s="108">
        <v>11591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695</v>
      </c>
      <c r="D64" s="108">
        <v>695</v>
      </c>
      <c r="E64" s="119">
        <f t="shared" si="1"/>
        <v>0</v>
      </c>
      <c r="F64" s="110">
        <v>108</v>
      </c>
    </row>
    <row r="65" spans="1:6" ht="12">
      <c r="A65" s="396" t="s">
        <v>710</v>
      </c>
      <c r="B65" s="397" t="s">
        <v>711</v>
      </c>
      <c r="C65" s="109">
        <v>108</v>
      </c>
      <c r="D65" s="109">
        <v>0</v>
      </c>
      <c r="E65" s="119">
        <f t="shared" si="1"/>
        <v>108</v>
      </c>
      <c r="F65" s="111">
        <v>108</v>
      </c>
    </row>
    <row r="66" spans="1:16" ht="12">
      <c r="A66" s="398" t="s">
        <v>712</v>
      </c>
      <c r="B66" s="394" t="s">
        <v>713</v>
      </c>
      <c r="C66" s="103">
        <f>C52+C56+C61+C62+C63+C64</f>
        <v>24021</v>
      </c>
      <c r="D66" s="103">
        <f>D52+D56+D61+D62+D63+D64</f>
        <v>695</v>
      </c>
      <c r="E66" s="119">
        <f t="shared" si="1"/>
        <v>23326</v>
      </c>
      <c r="F66" s="103">
        <f>F52+F56+F61+F62+F63+F64</f>
        <v>23434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1646</v>
      </c>
      <c r="D80" s="103">
        <f>SUM(D81:D84)</f>
        <v>1646</v>
      </c>
      <c r="E80" s="103">
        <f>SUM(E81:E84)</f>
        <v>0</v>
      </c>
      <c r="F80" s="103">
        <f>SUM(F81:F84)</f>
        <v>1646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1646</v>
      </c>
      <c r="D83" s="108">
        <v>1646</v>
      </c>
      <c r="E83" s="119">
        <f t="shared" si="1"/>
        <v>0</v>
      </c>
      <c r="F83" s="108">
        <v>1646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2818</v>
      </c>
      <c r="D85" s="104">
        <f>SUM(D86:D90)+D94</f>
        <v>2818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2704</v>
      </c>
      <c r="D87" s="108">
        <v>2704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57</v>
      </c>
      <c r="D89" s="108">
        <v>57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36</v>
      </c>
      <c r="D90" s="103">
        <f>SUM(D91:D93)</f>
        <v>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27</v>
      </c>
      <c r="D92" s="108">
        <v>27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9</v>
      </c>
      <c r="D93" s="108">
        <v>9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21</v>
      </c>
      <c r="D94" s="108">
        <v>21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43</v>
      </c>
      <c r="D95" s="108">
        <v>43</v>
      </c>
      <c r="E95" s="119">
        <f t="shared" si="1"/>
        <v>0</v>
      </c>
      <c r="F95" s="110">
        <v>43</v>
      </c>
    </row>
    <row r="96" spans="1:16" ht="12">
      <c r="A96" s="398" t="s">
        <v>763</v>
      </c>
      <c r="B96" s="407" t="s">
        <v>764</v>
      </c>
      <c r="C96" s="104">
        <f>C85+C80+C75+C71+C95</f>
        <v>4507</v>
      </c>
      <c r="D96" s="104">
        <f>D85+D80+D75+D71+D95</f>
        <v>4507</v>
      </c>
      <c r="E96" s="104">
        <f>E85+E80+E75+E71+E95</f>
        <v>0</v>
      </c>
      <c r="F96" s="104">
        <f>F85+F80+F75+F71+F95</f>
        <v>1689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28528</v>
      </c>
      <c r="D97" s="104">
        <f>D96+D68+D66</f>
        <v>5202</v>
      </c>
      <c r="E97" s="104">
        <f>E96+E68+E66</f>
        <v>23326</v>
      </c>
      <c r="F97" s="104">
        <f>F96+F68+F66</f>
        <v>25123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50</v>
      </c>
      <c r="D104" s="108">
        <v>0</v>
      </c>
      <c r="E104" s="108">
        <v>0</v>
      </c>
      <c r="F104" s="125">
        <f>C104+D104-E104</f>
        <v>50</v>
      </c>
    </row>
    <row r="105" spans="1:16" ht="12">
      <c r="A105" s="412" t="s">
        <v>778</v>
      </c>
      <c r="B105" s="395" t="s">
        <v>779</v>
      </c>
      <c r="C105" s="103">
        <f>SUM(C102:C104)</f>
        <v>50</v>
      </c>
      <c r="D105" s="103">
        <f>SUM(D102:D104)</f>
        <v>0</v>
      </c>
      <c r="E105" s="103">
        <f>SUM(E102:E104)</f>
        <v>0</v>
      </c>
      <c r="F105" s="103">
        <f>SUM(F102:F104)</f>
        <v>50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01-01-2012 - 30-09-2012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5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01-01-2012 - 30-09-2012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867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868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2012-10-15T09:06:24Z</cp:lastPrinted>
  <dcterms:created xsi:type="dcterms:W3CDTF">2000-06-29T12:02:40Z</dcterms:created>
  <dcterms:modified xsi:type="dcterms:W3CDTF">2012-10-15T09:16:54Z</dcterms:modified>
  <cp:category/>
  <cp:version/>
  <cp:contentType/>
  <cp:contentStatus/>
</cp:coreProperties>
</file>