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6" windowWidth="19320" windowHeight="5412" tabRatio="92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<sst xmlns="http://schemas.openxmlformats.org/spreadsheetml/2006/main" count="4312" uniqueCount="1001">
  <si>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</si>
  <si>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</si>
  <si>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</si>
  <si>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</si>
  <si>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</si>
  <si>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</si>
  <si>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</si>
  <si>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</si>
  <si>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</si>
  <si>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</si>
  <si>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</si>
  <si>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</si>
  <si>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</si>
  <si>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</si>
  <si>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</si>
  <si>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</si>
  <si>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</si>
  <si>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</si>
  <si>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</si>
  <si>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</si>
  <si>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</si>
  <si>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</si>
  <si>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</si>
  <si>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</si>
  <si>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</si>
  <si>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</si>
  <si>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</si>
  <si>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</si>
  <si>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</si>
  <si>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</si>
  <si>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</si>
  <si>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</si>
  <si>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</si>
  <si>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</si>
  <si>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</si>
  <si>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</si>
  <si>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</si>
  <si>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</si>
  <si>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</si>
  <si>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</si>
  <si>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</si>
  <si>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</si>
  <si>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</si>
  <si>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</si>
  <si>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</si>
  <si>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</si>
  <si>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</si>
  <si>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</si>
  <si>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</si>
  <si>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</si>
  <si>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</si>
  <si>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</si>
  <si>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</si>
  <si>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</si>
  <si>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</si>
  <si>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</si>
  <si>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</si>
  <si>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</si>
  <si>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</si>
  <si>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</si>
  <si>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</si>
  <si>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</si>
  <si>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</si>
  <si>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</si>
  <si>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</si>
  <si>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</si>
  <si>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</si>
  <si>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</si>
  <si>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</si>
  <si>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</si>
  <si>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</si>
  <si>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</si>
  <si>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</si>
  <si>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</si>
  <si>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</si>
  <si>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</si>
  <si>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</si>
  <si>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</si>
  <si>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</si>
  <si>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</si>
  <si>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</si>
  <si>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</si>
  <si>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</si>
  <si>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</si>
  <si>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</si>
  <si>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</si>
  <si>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</si>
  <si>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</si>
  <si>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</si>
  <si>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</si>
  <si>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</si>
  <si>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</si>
  <si>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</si>
  <si>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</si>
  <si>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</si>
  <si>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</si>
  <si>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</si>
  <si>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</si>
  <si>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</si>
  <si>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</si>
  <si>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</si>
  <si>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</si>
  <si>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</si>
  <si>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</si>
  <si>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</si>
  <si>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</si>
  <si>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</si>
  <si>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</si>
  <si>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</si>
  <si>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</si>
  <si>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</si>
  <si>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</si>
  <si>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</si>
  <si>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</si>
  <si>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</si>
  <si>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</si>
  <si>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</si>
  <si>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</si>
  <si>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</si>
  <si>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</si>
  <si>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</si>
  <si>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</si>
  <si>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</si>
  <si>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</si>
  <si>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</si>
  <si>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</si>
  <si>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</si>
  <si>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</si>
  <si>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</si>
  <si>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</si>
  <si>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</si>
  <si>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</si>
  <si>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</si>
  <si>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</si>
  <si>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</si>
  <si>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</si>
  <si>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</si>
  <si>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</si>
  <si>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</si>
  <si>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</si>
  <si>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</si>
  <si>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</si>
  <si>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</si>
  <si>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</si>
  <si>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</si>
  <si>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</si>
  <si>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</si>
  <si>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</si>
  <si>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</si>
  <si>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</si>
  <si>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</si>
  <si>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</si>
  <si>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</si>
  <si>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</si>
  <si>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</si>
  <si>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</si>
  <si>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</si>
  <si>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</si>
  <si>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</si>
  <si>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</si>
  <si>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</si>
  <si>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</si>
  <si>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</si>
  <si>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</si>
  <si>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</si>
  <si>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</si>
  <si>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</si>
  <si>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</si>
  <si>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</si>
  <si>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</si>
  <si>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</si>
  <si>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</si>
  <si>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</si>
  <si>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</si>
  <si>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</si>
  <si>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</si>
  <si>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</si>
  <si>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</si>
  <si>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</si>
  <si>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</si>
  <si>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</si>
  <si>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</si>
  <si>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</si>
  <si>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</si>
  <si>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</si>
  <si>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</si>
  <si>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</si>
  <si>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</si>
  <si>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</si>
  <si>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</si>
  <si>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</si>
  <si>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</si>
  <si>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</si>
  <si>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</si>
  <si>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</si>
  <si>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</si>
  <si>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</si>
  <si>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</si>
  <si>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</si>
  <si>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</si>
  <si>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</si>
  <si>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</si>
  <si>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</si>
  <si>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</si>
  <si>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</si>
  <si>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</si>
  <si>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</si>
  <si>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</si>
  <si>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</si>
  <si>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</si>
  <si>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</si>
  <si>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</si>
  <si>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</si>
  <si>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</si>
  <si>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</si>
  <si>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</si>
  <si>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</si>
  <si>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</si>
  <si>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</si>
  <si>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</si>
  <si>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</si>
  <si>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</si>
  <si>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</si>
  <si>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</si>
  <si>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</si>
  <si>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</si>
  <si>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</si>
  <si>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</si>
  <si>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</si>
  <si>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</si>
  <si>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</si>
  <si>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</si>
  <si>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</si>
  <si>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</si>
  <si>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</si>
  <si>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</si>
  <si>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</si>
  <si>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</si>
  <si>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</si>
  <si>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</si>
  <si>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</si>
  <si>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</si>
  <si>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</si>
  <si>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</si>
  <si>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</si>
  <si>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</si>
  <si>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</si>
  <si>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</si>
  <si>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</si>
  <si>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</si>
  <si>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</si>
  <si>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</si>
  <si>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</si>
  <si>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</si>
  <si>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</si>
  <si>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</si>
  <si>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</si>
  <si>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</si>
  <si>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</si>
  <si>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</si>
  <si>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</si>
  <si>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</si>
  <si>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</si>
  <si>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</si>
  <si>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</si>
  <si>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</si>
  <si>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</si>
  <si>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</si>
  <si>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</si>
  <si>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</si>
  <si>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</si>
  <si>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</si>
  <si>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</si>
  <si>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</si>
  <si>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</si>
  <si>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</si>
  <si>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</si>
  <si>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</si>
  <si>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</si>
  <si>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</si>
  <si>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</si>
  <si>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</si>
  <si>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</si>
  <si>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</si>
  <si>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</si>
  <si>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</si>
  <si>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</si>
  <si>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</si>
  <si>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</si>
  <si>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</si>
  <si>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</si>
  <si>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</si>
  <si>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</si>
  <si>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</si>
  <si>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</si>
  <si>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</si>
  <si>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</si>
  <si>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</si>
  <si>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</si>
  <si>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</si>
  <si>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</si>
  <si>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</si>
  <si>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</si>
  <si>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</si>
  <si>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</si>
  <si>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</si>
  <si>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</si>
  <si>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</si>
  <si>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</si>
  <si>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</si>
  <si>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</si>
  <si>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</si>
  <si>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</si>
  <si>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</si>
  <si>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</si>
  <si>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</si>
  <si>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</si>
  <si>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</si>
  <si>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</si>
  <si>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</si>
  <si>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</si>
  <si>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</si>
  <si>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</si>
  <si>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</si>
  <si>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</si>
  <si>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</si>
  <si>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</si>
  <si>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</si>
  <si>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</si>
  <si>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</si>
  <si>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</si>
  <si>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</si>
  <si>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</si>
  <si>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</si>
  <si>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</si>
  <si>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</si>
  <si>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</si>
  <si>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</si>
  <si>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</si>
  <si>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</si>
  <si>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</si>
  <si>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</si>
  <si>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</si>
  <si>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</si>
  <si>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</si>
  <si>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</si>
  <si>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</si>
  <si>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</si>
  <si>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</si>
  <si>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</si>
  <si>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</si>
  <si>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</si>
  <si>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</si>
  <si>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</si>
  <si>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</si>
  <si>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</si>
  <si>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</si>
  <si>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</si>
  <si>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</si>
  <si>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</si>
  <si>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</si>
  <si>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</si>
  <si>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</si>
  <si>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</si>
  <si>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</si>
  <si>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</si>
  <si>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</si>
  <si>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</si>
  <si>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</si>
  <si>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</si>
  <si>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</si>
  <si>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</si>
  <si>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</si>
  <si>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</si>
  <si>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</si>
  <si>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</si>
  <si>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</si>
  <si>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</si>
  <si>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</si>
  <si>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</si>
  <si>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</si>
  <si>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</si>
  <si>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</si>
  <si>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</si>
  <si>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</si>
  <si>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</si>
  <si>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</si>
  <si>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</si>
  <si>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</si>
  <si>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</si>
  <si>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</si>
  <si>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</si>
  <si>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</si>
  <si>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</si>
  <si>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</si>
  <si>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</si>
  <si>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</si>
  <si>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</si>
  <si>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</si>
  <si>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</si>
  <si>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</si>
  <si>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</si>
  <si>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</si>
  <si>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</si>
  <si>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</si>
  <si>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</si>
  <si>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</si>
  <si>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</si>
  <si>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</si>
  <si>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</si>
  <si>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</si>
  <si>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</si>
  <si>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</si>
  <si>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</si>
  <si>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</si>
  <si>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</si>
  <si>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</si>
  <si>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</si>
  <si>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</si>
  <si>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</si>
  <si>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</si>
  <si>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</si>
  <si>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</si>
  <si>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</si>
  <si>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</si>
  <si>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</si>
  <si>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</si>
  <si>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</si>
  <si>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</si>
  <si>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</si>
  <si>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</si>
  <si>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</si>
  <si>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</si>
  <si>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</si>
  <si>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</si>
  <si>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</si>
  <si>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</si>
  <si>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</si>
  <si>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</si>
  <si>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</si>
  <si>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</si>
  <si>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</si>
  <si>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</si>
  <si>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</si>
  <si>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</si>
  <si>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</si>
  <si>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</si>
  <si>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</si>
  <si>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</si>
  <si>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</si>
  <si>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</si>
  <si>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</si>
  <si>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</si>
  <si>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</si>
  <si>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</si>
  <si>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</si>
  <si>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</si>
  <si>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</si>
  <si>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</si>
  <si>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</si>
  <si>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</si>
  <si>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</si>
  <si>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</si>
  <si>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</si>
  <si>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</si>
  <si>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</si>
  <si>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</si>
  <si>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</si>
  <si>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</si>
  <si>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</si>
  <si>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</si>
  <si>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</si>
  <si>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</si>
  <si>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</si>
  <si>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</si>
  <si>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</si>
  <si>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</si>
  <si>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</si>
  <si>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</si>
  <si>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</si>
  <si>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</si>
  <si>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</si>
  <si>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</si>
  <si>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</si>
  <si>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</si>
  <si>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</si>
  <si>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</si>
  <si>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</si>
  <si>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</si>
  <si>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</si>
  <si>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</si>
  <si>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</si>
  <si>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</si>
  <si>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</si>
  <si>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</si>
  <si>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</si>
  <si>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</si>
  <si>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</si>
  <si>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</si>
  <si>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</si>
  <si>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</si>
  <si>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</si>
  <si>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</si>
  <si>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</si>
  <si>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</si>
  <si>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</si>
  <si>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</si>
  <si>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</si>
  <si>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</si>
  <si>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</si>
  <si>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</si>
  <si>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</si>
  <si>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</si>
  <si>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</si>
  <si>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</si>
  <si>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</si>
  <si>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</si>
  <si>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</si>
  <si>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</si>
  <si>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</si>
  <si>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</si>
  <si>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</si>
  <si>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</si>
  <si>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</si>
  <si>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</si>
  <si>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</si>
  <si>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</si>
  <si>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</si>
  <si>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</si>
  <si>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</si>
  <si>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</si>
  <si>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</si>
  <si>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</si>
  <si>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</si>
  <si>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</si>
  <si>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</si>
  <si>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</si>
  <si>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</si>
  <si>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</si>
  <si>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</si>
  <si>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</si>
  <si>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</si>
  <si>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</si>
  <si>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</si>
  <si>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</si>
  <si>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</si>
  <si>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</si>
  <si>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</si>
  <si>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</si>
  <si>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</si>
  <si>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</si>
  <si>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</si>
  <si>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</si>
  <si>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</si>
  <si>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</si>
  <si>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</si>
  <si>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</si>
  <si>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</si>
  <si>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</si>
  <si>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</si>
  <si>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</si>
  <si>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</si>
  <si>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</si>
  <si>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</si>
  <si>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</si>
  <si>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</si>
  <si>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</si>
  <si>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</si>
  <si>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</si>
  <si>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</si>
  <si>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</si>
  <si>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</si>
  <si>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</si>
  <si>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</si>
  <si>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</si>
  <si>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</si>
  <si>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</si>
  <si>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</si>
  <si>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</si>
  <si>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</si>
  <si>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</si>
  <si>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</si>
  <si>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</si>
  <si>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</si>
  <si>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</si>
  <si>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</si>
  <si>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</si>
  <si>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</si>
  <si>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</si>
  <si>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</si>
  <si>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</si>
  <si>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</si>
  <si>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</si>
  <si>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</si>
  <si>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</si>
  <si>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</si>
  <si>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</si>
  <si>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</si>
  <si>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</si>
  <si>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</si>
  <si>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</si>
  <si>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</si>
  <si>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</si>
  <si>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</si>
  <si>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</si>
  <si>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</si>
  <si>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</si>
  <si>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</si>
  <si>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</si>
  <si>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</si>
  <si>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</si>
  <si>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</si>
  <si>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</si>
  <si>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</si>
  <si>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</si>
  <si>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</si>
  <si>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</si>
  <si>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</si>
  <si>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</si>
  <si>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</si>
  <si>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</si>
  <si>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</si>
  <si>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</si>
  <si>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</si>
  <si>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</si>
  <si>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</si>
  <si>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</si>
  <si>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</si>
  <si>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</si>
  <si>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</si>
  <si>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</si>
  <si>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</si>
  <si>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</si>
  <si>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</si>
  <si>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</si>
  <si>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</si>
  <si>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</si>
  <si>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</si>
  <si>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</si>
  <si>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</si>
  <si>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</si>
  <si>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</si>
  <si>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</si>
  <si>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</si>
  <si>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</si>
  <si>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</si>
  <si>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</si>
  <si>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</si>
  <si>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</si>
  <si>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</si>
  <si>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</si>
  <si>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</si>
  <si>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</si>
  <si>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</si>
  <si>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</si>
  <si>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</si>
  <si>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</si>
  <si>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</si>
  <si>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</si>
  <si>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</si>
  <si>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</si>
  <si>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</si>
  <si>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</si>
  <si>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</si>
  <si>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</si>
  <si>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</si>
  <si>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</si>
  <si>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</si>
  <si>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</si>
  <si>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</si>
  <si>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</si>
  <si>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</si>
  <si>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</si>
  <si>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</si>
  <si>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</si>
  <si>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</si>
  <si>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</si>
  <si>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</si>
  <si>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</si>
  <si>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</si>
  <si>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</si>
  <si>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</si>
  <si>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</si>
  <si>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</si>
  <si>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</si>
  <si>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</si>
  <si>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</si>
  <si>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</si>
  <si>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</si>
  <si>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</si>
  <si>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</si>
  <si>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</si>
  <si>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</si>
  <si>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</si>
  <si>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</si>
  <si>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</si>
  <si>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</si>
  <si>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</si>
  <si>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</si>
  <si>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</si>
  <si>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</si>
  <si>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</si>
  <si>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</si>
  <si>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</si>
  <si>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</si>
  <si>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</si>
  <si>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</si>
  <si>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</si>
  <si>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</si>
  <si>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</si>
  <si>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</si>
  <si>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</si>
  <si>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</si>
  <si>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</si>
  <si>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</si>
  <si>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</si>
  <si>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</si>
  <si>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</si>
  <si>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</si>
  <si>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</si>
  <si>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</si>
  <si>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</si>
  <si>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</si>
  <si>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</si>
  <si>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</si>
  <si>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</si>
  <si>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</si>
  <si>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</si>
  <si>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</si>
  <si>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</si>
  <si>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</si>
  <si>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</si>
  <si>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</si>
  <si>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</si>
  <si>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</si>
  <si>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</si>
  <si>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</si>
  <si>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</si>
  <si>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</si>
  <si>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</si>
  <si>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</si>
  <si>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</si>
  <si>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</si>
  <si>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</si>
  <si>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</si>
  <si>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</si>
  <si>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</si>
  <si>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</si>
  <si>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</si>
  <si>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</si>
  <si>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</si>
  <si>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</si>
  <si>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</si>
  <si>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</si>
  <si>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</si>
  <si>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</si>
  <si>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</si>
  <si>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</si>
  <si>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</si>
  <si>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</si>
  <si>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</si>
  <si>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</si>
  <si>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</si>
  <si>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</si>
  <si>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</si>
  <si>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</si>
  <si>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</si>
  <si>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</si>
  <si>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</si>
  <si>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</si>
  <si>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</si>
  <si>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</si>
  <si>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</si>
  <si>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</si>
  <si>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</si>
  <si>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</si>
  <si>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</si>
  <si>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</si>
  <si>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</si>
  <si>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</si>
  <si>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</si>
  <si>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</si>
  <si>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</si>
  <si>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</si>
  <si>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</si>
  <si>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</si>
  <si>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</si>
  <si>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</si>
  <si>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</si>
  <si>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</si>
  <si>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</si>
  <si>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</si>
  <si>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</si>
  <si>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</si>
  <si>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</si>
  <si>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</si>
  <si>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</si>
  <si>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</si>
  <si>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</si>
  <si>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</si>
  <si>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</si>
  <si>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</si>
  <si>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</si>
  <si>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</si>
  <si>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</si>
  <si>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</si>
  <si>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</si>
  <si>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</si>
  <si>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</si>
  <si>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</si>
  <si>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</si>
  <si>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</si>
  <si>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</si>
  <si>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</si>
  <si>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</si>
  <si>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</si>
  <si>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</si>
  <si>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</si>
  <si>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</si>
  <si>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</si>
  <si>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</si>
  <si>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</si>
  <si>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</si>
  <si>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</si>
  <si>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</si>
  <si>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</si>
  <si>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</si>
  <si>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</si>
  <si>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</si>
  <si>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</si>
  <si>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</si>
  <si>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</si>
  <si>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</si>
  <si>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</si>
  <si>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</si>
  <si>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</si>
  <si>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</si>
  <si>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</si>
  <si>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</si>
  <si>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</si>
  <si>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</si>
  <si>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</si>
  <si>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</si>
  <si>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</si>
  <si>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</si>
  <si>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</si>
  <si>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</si>
  <si>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</si>
  <si>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</si>
  <si>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</si>
  <si>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</si>
  <si>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</si>
  <si>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</si>
  <si>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</si>
  <si>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</si>
  <si>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</si>
  <si>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</si>
  <si>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</si>
  <si>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</si>
  <si>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</si>
  <si>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</si>
  <si>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</si>
  <si>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</si>
  <si>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</si>
  <si>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</si>
  <si>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</si>
  <si>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</si>
  <si>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</si>
  <si>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</si>
  <si>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</si>
  <si>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</si>
  <si>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</si>
  <si>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</si>
  <si>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</si>
  <si>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</si>
  <si>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</si>
  <si>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</si>
  <si>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</si>
  <si>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</si>
  <si>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</si>
  <si>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</si>
  <si>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</si>
  <si>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</si>
  <si>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</si>
  <si>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</si>
  <si>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</si>
  <si>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</si>
  <si>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</si>
  <si>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</si>
  <si>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</si>
  <si>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</si>
  <si>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</si>
  <si>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</si>
  <si>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</si>
  <si>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</si>
  <si>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</si>
  <si>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</si>
  <si>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</si>
  <si>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</si>
  <si>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</si>
  <si>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</si>
  <si>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</si>
  <si>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</si>
  <si>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</si>
  <si>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</si>
  <si>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</si>
  <si>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</si>
  <si>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</si>
  <si>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</si>
  <si>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</si>
  <si>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</si>
  <si>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</si>
  <si>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</si>
  <si>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</si>
  <si>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</si>
  <si>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</si>
  <si>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</si>
  <si>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</si>
  <si>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</si>
  <si>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</si>
  <si>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</si>
  <si>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</si>
  <si>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</si>
  <si>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</si>
  <si>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</si>
  <si>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</si>
  <si>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</si>
  <si>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</si>
  <si>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</si>
  <si>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</si>
  <si>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</si>
  <si>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</si>
  <si>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</si>
  <si>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</si>
  <si>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</si>
  <si>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</si>
  <si>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</si>
  <si>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</si>
  <si>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</si>
  <si>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</si>
  <si>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</si>
  <si>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</si>
  <si>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</si>
  <si>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</si>
  <si>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</si>
  <si>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</si>
  <si>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</si>
  <si>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</si>
  <si>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</si>
  <si>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</si>
  <si>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</si>
  <si>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</si>
  <si>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</si>
  <si>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</si>
  <si>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</si>
  <si>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</si>
  <si>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</si>
  <si>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</si>
  <si>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</si>
  <si>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</si>
  <si>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</si>
  <si>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</si>
  <si>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</si>
  <si>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</si>
  <si>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</si>
  <si>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</si>
  <si>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</si>
  <si>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</si>
  <si>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</si>
  <si>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</si>
  <si>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</si>
  <si>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</si>
  <si>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</si>
  <si>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</si>
  <si>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</si>
  <si>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</si>
  <si>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</si>
  <si>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</si>
  <si>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</si>
  <si>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</si>
  <si>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</si>
  <si>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</si>
  <si>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</si>
  <si>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</si>
  <si>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</si>
  <si>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</si>
  <si>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</si>
  <si>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</si>
  <si>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</si>
  <si>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</si>
  <si>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</si>
  <si>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</si>
  <si>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</si>
  <si>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</si>
  <si>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</si>
  <si>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</si>
  <si>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</si>
  <si>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</si>
  <si>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</si>
  <si>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Енчо Дончев Дончев</t>
  </si>
  <si>
    <t>10;05.2019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</si>
</sst>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P2" sqref="P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">
      <c r="A2" s="687" t="s">
        <v>964</v>
      </c>
      <c r="B2" s="682"/>
      <c r="Z2" s="699">
        <v>2</v>
      </c>
      <c r="AA2" s="700" t="str">
        <f>IF(ISBLANK(_pdeReportingDate),"",_pdeReportingDate)</f>
        <v>10;05.2019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Енчо Дончев Дончев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43555</v>
      </c>
    </row>
    <row r="11" spans="1:2" ht="15">
      <c r="A11" s="7" t="s">
        <v>977</v>
      </c>
      <c r="B11" s="578" t="s">
        <v>1000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996</v>
      </c>
    </row>
    <row r="18" spans="1:2" ht="15">
      <c r="A18" s="7" t="s">
        <v>919</v>
      </c>
      <c r="B18" s="577" t="s">
        <v>995</v>
      </c>
    </row>
    <row r="19" spans="1:2" ht="15">
      <c r="A19" s="7" t="s">
        <v>4</v>
      </c>
      <c r="B19" s="577" t="s">
        <v>997</v>
      </c>
    </row>
    <row r="20" spans="1:2" ht="15">
      <c r="A20" s="7" t="s">
        <v>5</v>
      </c>
      <c r="B20" s="577" t="s">
        <v>997</v>
      </c>
    </row>
    <row r="21" spans="1:2" ht="15">
      <c r="A21" s="10" t="s">
        <v>6</v>
      </c>
      <c r="B21" s="579" t="s">
        <v>991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998</v>
      </c>
    </row>
    <row r="24" spans="1:2" ht="15">
      <c r="A24" s="10" t="s">
        <v>918</v>
      </c>
      <c r="B24" s="690" t="s">
        <v>994</v>
      </c>
    </row>
    <row r="25" spans="1:2" ht="15">
      <c r="A25" s="7" t="s">
        <v>921</v>
      </c>
      <c r="B25" s="691" t="s">
        <v>992</v>
      </c>
    </row>
    <row r="26" spans="1:2" ht="15">
      <c r="A26" s="10" t="s">
        <v>970</v>
      </c>
      <c r="B26" s="579" t="s">
        <v>999</v>
      </c>
    </row>
    <row r="27" spans="1:2" ht="15">
      <c r="A27" s="10" t="s">
        <v>971</v>
      </c>
      <c r="B27" s="579" t="s">
        <v>993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50421</v>
      </c>
      <c r="D6" s="675">
        <f aca="true" t="shared" si="0" ref="D6:D15">C6-E6</f>
        <v>0</v>
      </c>
      <c r="E6" s="674">
        <f>'1-Баланс'!G95</f>
        <v>50421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7026</v>
      </c>
      <c r="D7" s="675">
        <f t="shared" si="0"/>
        <v>6376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408</v>
      </c>
      <c r="D8" s="675">
        <f t="shared" si="0"/>
        <v>0</v>
      </c>
      <c r="E8" s="674">
        <f>ABS('2-Отчет за доходите'!C44)-ABS('2-Отчет за доходите'!G44)</f>
        <v>408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580</v>
      </c>
      <c r="D10" s="675">
        <f t="shared" si="0"/>
        <v>0</v>
      </c>
      <c r="E10" s="674">
        <f>'3-Отчет за паричния поток'!C46</f>
        <v>580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7026</v>
      </c>
      <c r="D11" s="675">
        <f t="shared" si="0"/>
        <v>0</v>
      </c>
      <c r="E11" s="674">
        <f>'4-Отчет за собствения капитал'!L34</f>
        <v>7026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0.38095238095238093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0.05807002561912895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0.009402004839267196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0.00809186648420301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1.6153846153846154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3.395564516129032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3.395564516129032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0.23387096774193547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0.23387096774193547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0.0255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0.0212411495210329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0.8534448593062306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6.176345004269855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0.8606532992205629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962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0.13692001138627954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0.8982259570494865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45.10914760914761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42000</v>
      </c>
    </row>
    <row r="13" spans="1:8" ht="1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42000</v>
      </c>
    </row>
    <row r="42" spans="1:8" ht="1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3741</v>
      </c>
    </row>
    <row r="51" spans="1:8" ht="1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4100</v>
      </c>
    </row>
    <row r="57" spans="1:8" ht="1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7841</v>
      </c>
    </row>
    <row r="58" spans="1:8" ht="1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576</v>
      </c>
    </row>
    <row r="67" spans="1:8" ht="1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580</v>
      </c>
    </row>
    <row r="70" spans="1:8" ht="1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8421</v>
      </c>
    </row>
    <row r="72" spans="1:8" ht="1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50421</v>
      </c>
    </row>
    <row r="73" spans="1:8" ht="1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5968</v>
      </c>
    </row>
    <row r="88" spans="1:8" ht="1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7534</v>
      </c>
    </row>
    <row r="89" spans="1:8" ht="1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-1566</v>
      </c>
    </row>
    <row r="90" spans="1:8" ht="1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408</v>
      </c>
    </row>
    <row r="92" spans="1:8" ht="1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6376</v>
      </c>
    </row>
    <row r="94" spans="1:8" ht="1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7026</v>
      </c>
    </row>
    <row r="95" spans="1:8" ht="1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20915</v>
      </c>
    </row>
    <row r="98" spans="1:8" ht="1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40915</v>
      </c>
    </row>
    <row r="103" spans="1:8" ht="1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40915</v>
      </c>
    </row>
    <row r="108" spans="1:8" ht="1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1561</v>
      </c>
    </row>
    <row r="109" spans="1:8" ht="1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903</v>
      </c>
    </row>
    <row r="111" spans="1:8" ht="1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136</v>
      </c>
    </row>
    <row r="114" spans="1:8" ht="1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755</v>
      </c>
    </row>
    <row r="118" spans="1:8" ht="1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</v>
      </c>
    </row>
    <row r="119" spans="1:8" ht="1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2480</v>
      </c>
    </row>
    <row r="121" spans="1:8" ht="1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2480</v>
      </c>
    </row>
    <row r="125" spans="1:8" ht="1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50421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</v>
      </c>
    </row>
    <row r="135" spans="1:8" ht="1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</v>
      </c>
    </row>
    <row r="138" spans="1:8" ht="1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554</v>
      </c>
    </row>
    <row r="139" spans="1:8" ht="1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571</v>
      </c>
    </row>
    <row r="143" spans="1:8" ht="1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663</v>
      </c>
    </row>
    <row r="144" spans="1:8" ht="1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408</v>
      </c>
    </row>
    <row r="145" spans="1:8" ht="1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663</v>
      </c>
    </row>
    <row r="148" spans="1:8" ht="1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408</v>
      </c>
    </row>
    <row r="149" spans="1:8" ht="1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408</v>
      </c>
    </row>
    <row r="154" spans="1:8" ht="1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408</v>
      </c>
    </row>
    <row r="156" spans="1:8" ht="1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1071</v>
      </c>
    </row>
    <row r="157" spans="1:8" ht="1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27</v>
      </c>
    </row>
    <row r="160" spans="1:8" ht="1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1044</v>
      </c>
    </row>
    <row r="161" spans="1:8" ht="1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1071</v>
      </c>
    </row>
    <row r="162" spans="1:8" ht="1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1071</v>
      </c>
    </row>
    <row r="171" spans="1:8" ht="1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1071</v>
      </c>
    </row>
    <row r="175" spans="1:8" ht="1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131</v>
      </c>
    </row>
    <row r="182" spans="1:8" ht="1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</v>
      </c>
    </row>
    <row r="185" spans="1:8" ht="1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96</v>
      </c>
    </row>
    <row r="192" spans="1:8" ht="1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768</v>
      </c>
    </row>
    <row r="194" spans="1:8" ht="1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868</v>
      </c>
    </row>
    <row r="202" spans="1:8" ht="1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1636</v>
      </c>
    </row>
    <row r="203" spans="1:8" ht="1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-294</v>
      </c>
    </row>
    <row r="207" spans="1:8" ht="1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-885</v>
      </c>
    </row>
    <row r="209" spans="1:8" ht="1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-1179</v>
      </c>
    </row>
    <row r="212" spans="1:8" ht="1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553</v>
      </c>
    </row>
    <row r="213" spans="1:8" ht="1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580</v>
      </c>
    </row>
    <row r="215" spans="1:8" ht="1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580</v>
      </c>
    </row>
    <row r="216" spans="1:8" ht="1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6841</v>
      </c>
    </row>
    <row r="351" spans="1:8" ht="1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6841</v>
      </c>
    </row>
    <row r="355" spans="1:8" ht="1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408</v>
      </c>
    </row>
    <row r="356" spans="1:8" ht="1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7249</v>
      </c>
    </row>
    <row r="369" spans="1:8" ht="1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7249</v>
      </c>
    </row>
    <row r="372" spans="1:8" ht="1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6618</v>
      </c>
    </row>
    <row r="417" spans="1:8" ht="1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6618</v>
      </c>
    </row>
    <row r="421" spans="1:8" ht="1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408</v>
      </c>
    </row>
    <row r="422" spans="1:8" ht="1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7026</v>
      </c>
    </row>
    <row r="435" spans="1:8" ht="1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7026</v>
      </c>
    </row>
    <row r="438" spans="1:8" ht="1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42000</v>
      </c>
    </row>
    <row r="471" spans="1:8" ht="1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42000</v>
      </c>
    </row>
    <row r="491" spans="1:8" ht="1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42000</v>
      </c>
    </row>
    <row r="561" spans="1:8" ht="1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42000</v>
      </c>
    </row>
    <row r="581" spans="1:8" ht="1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42000</v>
      </c>
    </row>
    <row r="651" spans="1:8" ht="1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42000</v>
      </c>
    </row>
    <row r="671" spans="1:8" ht="1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42000</v>
      </c>
    </row>
    <row r="891" spans="1:8" ht="1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42000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3741</v>
      </c>
    </row>
    <row r="928" spans="1:8" ht="1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4100</v>
      </c>
    </row>
    <row r="938" spans="1:8" ht="1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4100</v>
      </c>
    </row>
    <row r="942" spans="1:8" ht="1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7841</v>
      </c>
    </row>
    <row r="943" spans="1:8" ht="1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7841</v>
      </c>
    </row>
    <row r="944" spans="1:8" ht="1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3741</v>
      </c>
    </row>
    <row r="960" spans="1:8" ht="1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4100</v>
      </c>
    </row>
    <row r="970" spans="1:8" ht="1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4100</v>
      </c>
    </row>
    <row r="974" spans="1:8" ht="1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7841</v>
      </c>
    </row>
    <row r="975" spans="1:8" ht="1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7841</v>
      </c>
    </row>
    <row r="976" spans="1:8" ht="1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20915</v>
      </c>
    </row>
    <row r="1013" spans="1:8" ht="1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20915</v>
      </c>
    </row>
    <row r="1014" spans="1:8" ht="1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40915</v>
      </c>
    </row>
    <row r="1023" spans="1:8" ht="1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1183</v>
      </c>
    </row>
    <row r="1029" spans="1:8" ht="1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1183</v>
      </c>
    </row>
    <row r="1030" spans="1:8" ht="1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378</v>
      </c>
    </row>
    <row r="1034" spans="1:8" ht="1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378</v>
      </c>
    </row>
    <row r="1036" spans="1:8" ht="1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896</v>
      </c>
    </row>
    <row r="1039" spans="1:8" ht="1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136</v>
      </c>
    </row>
    <row r="1041" spans="1:8" ht="1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755</v>
      </c>
    </row>
    <row r="1044" spans="1:8" ht="1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755</v>
      </c>
    </row>
    <row r="1047" spans="1:8" ht="1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</v>
      </c>
    </row>
    <row r="1049" spans="1:8" ht="1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2480</v>
      </c>
    </row>
    <row r="1050" spans="1:8" ht="1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43395</v>
      </c>
    </row>
    <row r="1051" spans="1:8" ht="1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1183</v>
      </c>
    </row>
    <row r="1072" spans="1:8" ht="1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1183</v>
      </c>
    </row>
    <row r="1073" spans="1:8" ht="1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378</v>
      </c>
    </row>
    <row r="1077" spans="1:8" ht="1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378</v>
      </c>
    </row>
    <row r="1079" spans="1:8" ht="1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896</v>
      </c>
    </row>
    <row r="1082" spans="1:8" ht="1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136</v>
      </c>
    </row>
    <row r="1084" spans="1:8" ht="1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755</v>
      </c>
    </row>
    <row r="1087" spans="1:8" ht="1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755</v>
      </c>
    </row>
    <row r="1090" spans="1:8" ht="1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</v>
      </c>
    </row>
    <row r="1092" spans="1:8" ht="1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2480</v>
      </c>
    </row>
    <row r="1093" spans="1:8" ht="1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2480</v>
      </c>
    </row>
    <row r="1094" spans="1:8" ht="1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20915</v>
      </c>
    </row>
    <row r="1099" spans="1:8" ht="1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20915</v>
      </c>
    </row>
    <row r="1100" spans="1:8" ht="1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40915</v>
      </c>
    </row>
    <row r="1109" spans="1:8" ht="1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40915</v>
      </c>
    </row>
    <row r="1137" spans="1:8" ht="1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33380</v>
      </c>
    </row>
    <row r="1142" spans="1:8" ht="1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33380</v>
      </c>
    </row>
    <row r="1143" spans="1:8" ht="1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33380</v>
      </c>
    </row>
    <row r="1152" spans="1:8" ht="1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33380</v>
      </c>
    </row>
    <row r="1180" spans="1:8" ht="1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8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42000</v>
      </c>
      <c r="D21" s="477">
        <v>42000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5968</v>
      </c>
      <c r="H28" s="596">
        <f>SUM(H29:H31)</f>
        <v>3939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7534</v>
      </c>
      <c r="H29" s="196">
        <v>4812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-1566</v>
      </c>
      <c r="H30" s="196">
        <v>-873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408</v>
      </c>
      <c r="H32" s="196">
        <v>2029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6376</v>
      </c>
      <c r="H34" s="598">
        <f>H28+H32+H33</f>
        <v>5968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7026</v>
      </c>
      <c r="H37" s="600">
        <f>H26+H18+H34</f>
        <v>6618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20915</v>
      </c>
      <c r="H45" s="196">
        <v>20915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40915</v>
      </c>
      <c r="H50" s="596">
        <f>SUM(H44:H49)</f>
        <v>40915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42000</v>
      </c>
      <c r="D56" s="602">
        <f>D20+D21+D22+D28+D33+D46+D52+D54+D55</f>
        <v>42000</v>
      </c>
      <c r="E56" s="100" t="s">
        <v>850</v>
      </c>
      <c r="F56" s="99" t="s">
        <v>172</v>
      </c>
      <c r="G56" s="599">
        <f>G50+G52+G53+G54+G55</f>
        <v>40915</v>
      </c>
      <c r="H56" s="600">
        <f>H50+H52+H53+H54+H55</f>
        <v>40915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1561</v>
      </c>
      <c r="H59" s="196">
        <v>2159</v>
      </c>
    </row>
    <row r="60" spans="1:13" ht="1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903</v>
      </c>
      <c r="H61" s="596">
        <f>SUM(H62:H68)</f>
        <v>839</v>
      </c>
    </row>
    <row r="62" spans="1:13" ht="1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7</v>
      </c>
      <c r="H62" s="196">
        <v>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136</v>
      </c>
      <c r="H64" s="196">
        <v>109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755</v>
      </c>
      <c r="H68" s="196">
        <v>717</v>
      </c>
    </row>
    <row r="69" spans="1:8" ht="15">
      <c r="A69" s="89" t="s">
        <v>210</v>
      </c>
      <c r="B69" s="91" t="s">
        <v>211</v>
      </c>
      <c r="C69" s="197">
        <v>3741</v>
      </c>
      <c r="D69" s="196">
        <v>4135</v>
      </c>
      <c r="E69" s="201" t="s">
        <v>79</v>
      </c>
      <c r="F69" s="93" t="s">
        <v>216</v>
      </c>
      <c r="G69" s="197">
        <v>16</v>
      </c>
      <c r="H69" s="196">
        <v>6</v>
      </c>
    </row>
    <row r="70" spans="1:8" ht="15">
      <c r="A70" s="89" t="s">
        <v>214</v>
      </c>
      <c r="B70" s="91" t="s">
        <v>215</v>
      </c>
      <c r="C70" s="197"/>
      <c r="D70" s="196">
        <v>4333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2480</v>
      </c>
      <c r="H71" s="598">
        <f>H59+H60+H61+H69+H70</f>
        <v>3004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4100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7841</v>
      </c>
      <c r="D76" s="598">
        <f>SUM(D68:D75)</f>
        <v>8510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2480</v>
      </c>
      <c r="H79" s="600">
        <f>H71+H73+H75+H77</f>
        <v>3004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576</v>
      </c>
      <c r="D89" s="196">
        <v>23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580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8421</v>
      </c>
      <c r="D94" s="602">
        <f>D65+D76+D85+D92+D93</f>
        <v>8537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50421</v>
      </c>
      <c r="D95" s="604">
        <f>D94+D56</f>
        <v>50537</v>
      </c>
      <c r="E95" s="229" t="s">
        <v>942</v>
      </c>
      <c r="F95" s="489" t="s">
        <v>268</v>
      </c>
      <c r="G95" s="603">
        <f>G37+G40+G56+G79</f>
        <v>50421</v>
      </c>
      <c r="H95" s="604">
        <f>H37+H40+H56+H79</f>
        <v>50537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3" t="str">
        <f>pdeReportingDate</f>
        <v>10;05.2019</v>
      </c>
      <c r="C98" s="703"/>
      <c r="D98" s="703"/>
      <c r="E98" s="703"/>
      <c r="F98" s="703"/>
      <c r="G98" s="703"/>
      <c r="H98" s="703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4" t="str">
        <f>authorName</f>
        <v>Енчо Дончев Дончев</v>
      </c>
      <c r="C100" s="704"/>
      <c r="D100" s="704"/>
      <c r="E100" s="704"/>
      <c r="F100" s="704"/>
      <c r="G100" s="704"/>
      <c r="H100" s="704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4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21</v>
      </c>
      <c r="D13" s="317">
        <v>23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27</v>
      </c>
      <c r="H14" s="317">
        <v>23</v>
      </c>
    </row>
    <row r="15" spans="1:8" ht="15">
      <c r="A15" s="194" t="s">
        <v>287</v>
      </c>
      <c r="B15" s="190" t="s">
        <v>288</v>
      </c>
      <c r="C15" s="316">
        <v>19</v>
      </c>
      <c r="D15" s="317">
        <v>13</v>
      </c>
      <c r="E15" s="245" t="s">
        <v>79</v>
      </c>
      <c r="F15" s="240" t="s">
        <v>289</v>
      </c>
      <c r="G15" s="316">
        <v>1044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2</v>
      </c>
      <c r="E16" s="236" t="s">
        <v>52</v>
      </c>
      <c r="F16" s="264" t="s">
        <v>292</v>
      </c>
      <c r="G16" s="628">
        <f>SUM(G12:G15)</f>
        <v>1071</v>
      </c>
      <c r="H16" s="629">
        <f>SUM(H12:H15)</f>
        <v>23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48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92</v>
      </c>
      <c r="D22" s="629">
        <f>SUM(D12:D18)+D19</f>
        <v>95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554</v>
      </c>
      <c r="D25" s="317">
        <v>500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17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571</v>
      </c>
      <c r="D29" s="629">
        <f>SUM(D25:D28)</f>
        <v>514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663</v>
      </c>
      <c r="D31" s="635">
        <f>D29+D22</f>
        <v>609</v>
      </c>
      <c r="E31" s="251" t="s">
        <v>824</v>
      </c>
      <c r="F31" s="266" t="s">
        <v>331</v>
      </c>
      <c r="G31" s="253">
        <f>G16+G18+G27</f>
        <v>1071</v>
      </c>
      <c r="H31" s="254">
        <f>H16+H18+H27</f>
        <v>23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586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663</v>
      </c>
      <c r="D36" s="637">
        <f>D31-D34+D35</f>
        <v>609</v>
      </c>
      <c r="E36" s="262" t="s">
        <v>346</v>
      </c>
      <c r="F36" s="256" t="s">
        <v>347</v>
      </c>
      <c r="G36" s="267">
        <f>G35-G34+G31</f>
        <v>1071</v>
      </c>
      <c r="H36" s="268">
        <f>H35-H34+H31</f>
        <v>23</v>
      </c>
    </row>
    <row r="37" spans="1:8" ht="15.75">
      <c r="A37" s="261" t="s">
        <v>348</v>
      </c>
      <c r="B37" s="231" t="s">
        <v>349</v>
      </c>
      <c r="C37" s="634">
        <f>IF((G36-C36)&gt;0,G36-C36,0)</f>
        <v>408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586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408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586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408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586</v>
      </c>
    </row>
    <row r="45" spans="1:8" ht="15.75" thickBot="1">
      <c r="A45" s="270" t="s">
        <v>371</v>
      </c>
      <c r="B45" s="271" t="s">
        <v>372</v>
      </c>
      <c r="C45" s="630">
        <f>C36+C38+C42</f>
        <v>1071</v>
      </c>
      <c r="D45" s="631">
        <f>D36+D38+D42</f>
        <v>609</v>
      </c>
      <c r="E45" s="270" t="s">
        <v>373</v>
      </c>
      <c r="F45" s="272" t="s">
        <v>374</v>
      </c>
      <c r="G45" s="630">
        <f>G42+G36</f>
        <v>1071</v>
      </c>
      <c r="H45" s="631">
        <f>H42+H36</f>
        <v>609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3" t="str">
        <f>pdeReportingDate</f>
        <v>10;05.2019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4" t="str">
        <f>authorName</f>
        <v>Енчо Дончев Дончев</v>
      </c>
      <c r="C52" s="704"/>
      <c r="D52" s="704"/>
      <c r="E52" s="704"/>
      <c r="F52" s="704"/>
      <c r="G52" s="704"/>
      <c r="H52" s="704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6"/>
      <c r="B59" s="702"/>
      <c r="C59" s="702"/>
      <c r="D59" s="702"/>
      <c r="E59" s="702"/>
      <c r="F59" s="574"/>
      <c r="G59" s="45"/>
      <c r="H59" s="42"/>
    </row>
    <row r="60" spans="1:8" ht="15">
      <c r="A60" s="696"/>
      <c r="B60" s="702"/>
      <c r="C60" s="702"/>
      <c r="D60" s="702"/>
      <c r="E60" s="702"/>
      <c r="F60" s="574"/>
      <c r="G60" s="45"/>
      <c r="H60" s="42"/>
    </row>
    <row r="61" spans="1:8" ht="15">
      <c r="A61" s="696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6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131</v>
      </c>
      <c r="D11" s="196">
        <v>18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-15</v>
      </c>
      <c r="D12" s="196">
        <v>-42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-20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96</v>
      </c>
      <c r="D21" s="659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>
        <v>-6821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768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868</v>
      </c>
      <c r="D32" s="196">
        <v>-2485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1636</v>
      </c>
      <c r="D33" s="659">
        <f>SUM(D23:D32)</f>
        <v>-9306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>
        <v>9800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-294</v>
      </c>
      <c r="D38" s="196">
        <v>-254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-885</v>
      </c>
      <c r="D40" s="196">
        <v>-181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-1179</v>
      </c>
      <c r="D43" s="661">
        <f>SUM(D35:D42)</f>
        <v>9365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553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580</v>
      </c>
      <c r="D46" s="311">
        <f>D45+D44</f>
        <v>31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580</v>
      </c>
      <c r="D47" s="298">
        <v>31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8" t="s">
        <v>974</v>
      </c>
      <c r="B51" s="708"/>
      <c r="C51" s="708"/>
      <c r="D51" s="708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3" t="str">
        <f>pdeReportingDate</f>
        <v>10;05.2019</v>
      </c>
      <c r="C54" s="703"/>
      <c r="D54" s="703"/>
      <c r="E54" s="703"/>
      <c r="F54" s="697"/>
      <c r="G54" s="697"/>
      <c r="H54" s="697"/>
      <c r="M54" s="98"/>
    </row>
    <row r="55" spans="1:13" s="42" customFormat="1" ht="1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5" t="s">
        <v>8</v>
      </c>
      <c r="B56" s="704" t="str">
        <f>authorName</f>
        <v>Енчо Дончев Дончев</v>
      </c>
      <c r="C56" s="704"/>
      <c r="D56" s="704"/>
      <c r="E56" s="704"/>
      <c r="F56" s="80"/>
      <c r="G56" s="80"/>
      <c r="H56" s="80"/>
    </row>
    <row r="57" spans="1:8" s="42" customFormat="1" ht="1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6"/>
      <c r="B63" s="702"/>
      <c r="C63" s="702"/>
      <c r="D63" s="702"/>
      <c r="E63" s="702"/>
      <c r="F63" s="574"/>
      <c r="G63" s="45"/>
      <c r="H63" s="42"/>
    </row>
    <row r="64" spans="1:8" ht="15">
      <c r="A64" s="696"/>
      <c r="B64" s="702"/>
      <c r="C64" s="702"/>
      <c r="D64" s="702"/>
      <c r="E64" s="702"/>
      <c r="F64" s="574"/>
      <c r="G64" s="45"/>
      <c r="H64" s="42"/>
    </row>
    <row r="65" spans="1:8" ht="15">
      <c r="A65" s="696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7">
      <selection activeCell="J38" sqref="J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0.7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0.7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6841</v>
      </c>
      <c r="J13" s="584">
        <f>'1-Баланс'!H30+'1-Баланс'!H33</f>
        <v>-873</v>
      </c>
      <c r="K13" s="585"/>
      <c r="L13" s="584">
        <f>SUM(C13:K13)</f>
        <v>6618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6841</v>
      </c>
      <c r="J17" s="653">
        <f t="shared" si="2"/>
        <v>-873</v>
      </c>
      <c r="K17" s="653">
        <f t="shared" si="2"/>
        <v>0</v>
      </c>
      <c r="L17" s="584">
        <f t="shared" si="1"/>
        <v>6618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408</v>
      </c>
      <c r="J18" s="584">
        <f>+'1-Баланс'!G33</f>
        <v>0</v>
      </c>
      <c r="K18" s="585"/>
      <c r="L18" s="584">
        <f t="shared" si="1"/>
        <v>408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7249</v>
      </c>
      <c r="J31" s="653">
        <f t="shared" si="6"/>
        <v>-873</v>
      </c>
      <c r="K31" s="653">
        <f t="shared" si="6"/>
        <v>0</v>
      </c>
      <c r="L31" s="584">
        <f t="shared" si="1"/>
        <v>7026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7249</v>
      </c>
      <c r="J34" s="587">
        <f t="shared" si="7"/>
        <v>-873</v>
      </c>
      <c r="K34" s="587">
        <f t="shared" si="7"/>
        <v>0</v>
      </c>
      <c r="L34" s="651">
        <f t="shared" si="1"/>
        <v>7026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3" t="str">
        <f>pdeReportingDate</f>
        <v>10;05.2019</v>
      </c>
      <c r="C38" s="703"/>
      <c r="D38" s="703"/>
      <c r="E38" s="703"/>
      <c r="F38" s="703"/>
      <c r="G38" s="703"/>
      <c r="H38" s="703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4" t="str">
        <f>authorName</f>
        <v>Енчо Дончев Дончев</v>
      </c>
      <c r="C40" s="704"/>
      <c r="D40" s="704"/>
      <c r="E40" s="704"/>
      <c r="F40" s="704"/>
      <c r="G40" s="704"/>
      <c r="H40" s="704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6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3" t="str">
        <f>pdeReportingDate</f>
        <v>10;05.2019</v>
      </c>
      <c r="C151" s="703"/>
      <c r="D151" s="703"/>
      <c r="E151" s="703"/>
      <c r="F151" s="703"/>
      <c r="G151" s="703"/>
      <c r="H151" s="703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4" t="str">
        <f>authorName</f>
        <v>Енчо Дончев Дончев</v>
      </c>
      <c r="C153" s="704"/>
      <c r="D153" s="704"/>
      <c r="E153" s="704"/>
      <c r="F153" s="704"/>
      <c r="G153" s="704"/>
      <c r="H153" s="704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6"/>
      <c r="B160" s="702"/>
      <c r="C160" s="702"/>
      <c r="D160" s="702"/>
      <c r="E160" s="702"/>
      <c r="F160" s="574"/>
      <c r="G160" s="45"/>
      <c r="H160" s="42"/>
    </row>
    <row r="161" spans="1:8" ht="15">
      <c r="A161" s="696"/>
      <c r="B161" s="702"/>
      <c r="C161" s="702"/>
      <c r="D161" s="702"/>
      <c r="E161" s="702"/>
      <c r="F161" s="574"/>
      <c r="G161" s="45"/>
      <c r="H161" s="42"/>
    </row>
    <row r="162" spans="1:8" ht="1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G20" sqref="G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42000</v>
      </c>
      <c r="E20" s="328"/>
      <c r="F20" s="328"/>
      <c r="G20" s="329">
        <v>42000</v>
      </c>
      <c r="H20" s="328"/>
      <c r="I20" s="328">
        <v>0</v>
      </c>
      <c r="J20" s="701">
        <f>G20+H20-I20</f>
        <v>42000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42000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42000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42000</v>
      </c>
      <c r="H42" s="349">
        <f t="shared" si="11"/>
        <v>0</v>
      </c>
      <c r="I42" s="349">
        <f t="shared" si="11"/>
        <v>0</v>
      </c>
      <c r="J42" s="349">
        <f t="shared" si="11"/>
        <v>42000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42000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3" t="str">
        <f>pdeReportingDate</f>
        <v>10;05.2019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4" t="str">
        <f>authorName</f>
        <v>Енчо Дончев Дончев</v>
      </c>
      <c r="D47" s="704"/>
      <c r="E47" s="704"/>
      <c r="F47" s="704"/>
      <c r="G47" s="704"/>
      <c r="H47" s="704"/>
      <c r="I47" s="704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6"/>
      <c r="C54" s="702"/>
      <c r="D54" s="702"/>
      <c r="E54" s="702"/>
      <c r="F54" s="702"/>
      <c r="G54" s="574"/>
      <c r="H54" s="45"/>
      <c r="I54" s="42"/>
    </row>
    <row r="55" spans="2:9" ht="15">
      <c r="B55" s="696"/>
      <c r="C55" s="702"/>
      <c r="D55" s="702"/>
      <c r="E55" s="702"/>
      <c r="F55" s="702"/>
      <c r="G55" s="574"/>
      <c r="H55" s="45"/>
      <c r="I55" s="42"/>
    </row>
    <row r="56" spans="2:9" ht="15">
      <c r="B56" s="696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28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3741</v>
      </c>
      <c r="D30" s="368">
        <f>C30</f>
        <v>3741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0</v>
      </c>
      <c r="D31" s="368">
        <f>C31</f>
        <v>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4100</v>
      </c>
      <c r="D40" s="362">
        <f>SUM(D41:D44)</f>
        <v>4100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4100</v>
      </c>
      <c r="D44" s="368">
        <f>C44</f>
        <v>4100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7841</v>
      </c>
      <c r="D45" s="438">
        <f>D26+D30+D31+D33+D32+D34+D35+D40</f>
        <v>7841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7841</v>
      </c>
      <c r="D46" s="444">
        <f>D45+D23+D21+D11</f>
        <v>7841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20915</v>
      </c>
      <c r="D58" s="138">
        <f>D59+D61</f>
        <v>0</v>
      </c>
      <c r="E58" s="136">
        <f t="shared" si="1"/>
        <v>20915</v>
      </c>
      <c r="F58" s="398">
        <f>F59+F61</f>
        <v>33380</v>
      </c>
    </row>
    <row r="59" spans="1:6" ht="15">
      <c r="A59" s="370" t="s">
        <v>671</v>
      </c>
      <c r="B59" s="135" t="s">
        <v>672</v>
      </c>
      <c r="C59" s="197">
        <f>'1-Баланс'!G45</f>
        <v>20915</v>
      </c>
      <c r="D59" s="197"/>
      <c r="E59" s="136">
        <f t="shared" si="1"/>
        <v>20915</v>
      </c>
      <c r="F59" s="196">
        <v>33380</v>
      </c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40915</v>
      </c>
      <c r="D68" s="435">
        <f>D54+D58+D63+D64+D65+D66</f>
        <v>0</v>
      </c>
      <c r="E68" s="436">
        <f t="shared" si="1"/>
        <v>40915</v>
      </c>
      <c r="F68" s="437">
        <f>F54+F58+F63+F64+F65+F66</f>
        <v>33380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1183</v>
      </c>
      <c r="D77" s="138">
        <f>D78+D80</f>
        <v>1183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1183</v>
      </c>
      <c r="D78" s="197">
        <f>C78</f>
        <v>1183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378</v>
      </c>
      <c r="D82" s="138">
        <f>SUM(D83:D86)</f>
        <v>378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378</v>
      </c>
      <c r="D84" s="197">
        <f>C84</f>
        <v>378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896</v>
      </c>
      <c r="D87" s="134">
        <f>SUM(D88:D92)+D96</f>
        <v>896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136</v>
      </c>
      <c r="D89" s="197">
        <f>'1-Баланс'!G64</f>
        <v>136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</v>
      </c>
      <c r="D91" s="197">
        <f>C91</f>
        <v>3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755</v>
      </c>
      <c r="D92" s="138">
        <f>SUM(D93:D95)</f>
        <v>755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755</v>
      </c>
      <c r="D95" s="197">
        <f>C95</f>
        <v>755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16</v>
      </c>
      <c r="D97" s="197">
        <f>'1-Баланс'!G69</f>
        <v>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2480</v>
      </c>
      <c r="D98" s="433">
        <f>D87+D82+D77+D73+D97</f>
        <v>2480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43395</v>
      </c>
      <c r="D99" s="427">
        <f>D98+D70+D68</f>
        <v>2480</v>
      </c>
      <c r="E99" s="427">
        <f>E98+E70+E68</f>
        <v>40915</v>
      </c>
      <c r="F99" s="428">
        <f>F98+F70+F68</f>
        <v>33380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3" t="str">
        <f>pdeReportingDate</f>
        <v>10;05.2019</v>
      </c>
      <c r="C111" s="703"/>
      <c r="D111" s="703"/>
      <c r="E111" s="703"/>
      <c r="F111" s="703"/>
      <c r="G111" s="52"/>
      <c r="H111" s="52"/>
    </row>
    <row r="112" spans="1:8" ht="15">
      <c r="A112" s="694"/>
      <c r="B112" s="703"/>
      <c r="C112" s="703"/>
      <c r="D112" s="703"/>
      <c r="E112" s="703"/>
      <c r="F112" s="703"/>
      <c r="G112" s="52"/>
      <c r="H112" s="52"/>
    </row>
    <row r="113" spans="1:8" ht="15">
      <c r="A113" s="695" t="s">
        <v>8</v>
      </c>
      <c r="B113" s="704" t="str">
        <f>authorName</f>
        <v>Енчо Дончев Дончев</v>
      </c>
      <c r="C113" s="704"/>
      <c r="D113" s="704"/>
      <c r="E113" s="704"/>
      <c r="F113" s="704"/>
      <c r="G113" s="80"/>
      <c r="H113" s="80"/>
    </row>
    <row r="114" spans="1:8" ht="15">
      <c r="A114" s="695"/>
      <c r="B114" s="704"/>
      <c r="C114" s="704"/>
      <c r="D114" s="704"/>
      <c r="E114" s="704"/>
      <c r="F114" s="704"/>
      <c r="G114" s="80"/>
      <c r="H114" s="80"/>
    </row>
    <row r="115" spans="1:8" ht="1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">
      <c r="A120" s="696"/>
      <c r="B120" s="702"/>
      <c r="C120" s="702"/>
      <c r="D120" s="702"/>
      <c r="E120" s="702"/>
      <c r="F120" s="702"/>
      <c r="G120" s="696"/>
      <c r="H120" s="696"/>
    </row>
    <row r="121" spans="1:8" ht="15">
      <c r="A121" s="696"/>
      <c r="B121" s="702"/>
      <c r="C121" s="702"/>
      <c r="D121" s="702"/>
      <c r="E121" s="702"/>
      <c r="F121" s="702"/>
      <c r="G121" s="696"/>
      <c r="H121" s="696"/>
    </row>
    <row r="122" spans="1:8" ht="1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3" t="str">
        <f>pdeReportingDate</f>
        <v>10;05.2019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5" t="s">
        <v>8</v>
      </c>
      <c r="B33" s="704" t="str">
        <f>authorName</f>
        <v>Енчо Дончев Дончев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Toshiba</cp:lastModifiedBy>
  <cp:lastPrinted>2018-01-30T11:24:05Z</cp:lastPrinted>
  <dcterms:created xsi:type="dcterms:W3CDTF">2006-09-16T00:00:00Z</dcterms:created>
  <dcterms:modified xsi:type="dcterms:W3CDTF">2019-05-10T18:59:59Z</dcterms:modified>
  <cp:category/>
  <cp:version/>
  <cp:contentType/>
  <cp:contentStatus/>
</cp:coreProperties>
</file>