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<sst xmlns="http://schemas.openxmlformats.org/spreadsheetml/2006/main" count="4322" uniqueCount="1004">
  <si>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</si>
  <si>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</si>
  <si>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</si>
  <si>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</si>
  <si>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</si>
  <si>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</si>
  <si>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</si>
  <si>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</si>
  <si>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</si>
  <si>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</si>
  <si>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</si>
  <si>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</si>
  <si>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</si>
  <si>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</si>
  <si>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</si>
  <si>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</si>
  <si>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</si>
  <si>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</si>
  <si>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</si>
  <si>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</si>
  <si>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</si>
  <si>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</si>
  <si>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</si>
  <si>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</si>
  <si>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</si>
  <si>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</si>
  <si>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</si>
  <si>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</si>
  <si>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</si>
  <si>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</si>
  <si>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</si>
  <si>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</si>
  <si>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</si>
  <si>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</si>
  <si>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</si>
  <si>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</si>
  <si>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</si>
  <si>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</si>
  <si>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</si>
  <si>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</si>
  <si>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</si>
  <si>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</si>
  <si>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</si>
  <si>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</si>
  <si>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</si>
  <si>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</si>
  <si>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</si>
  <si>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</si>
  <si>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</si>
  <si>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</si>
  <si>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</si>
  <si>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</si>
  <si>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</si>
  <si>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</si>
  <si>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</si>
  <si>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</si>
  <si>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</si>
  <si>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</si>
  <si>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</si>
  <si>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</si>
  <si>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</si>
  <si>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</si>
  <si>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</si>
  <si>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</si>
  <si>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</si>
  <si>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</si>
  <si>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</si>
  <si>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</si>
  <si>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</si>
  <si>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</si>
  <si>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</si>
  <si>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</si>
  <si>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</si>
  <si>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</si>
  <si>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</si>
  <si>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</si>
  <si>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</si>
  <si>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</si>
  <si>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</si>
  <si>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</si>
  <si>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</si>
  <si>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</si>
  <si>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</si>
  <si>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</si>
  <si>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</si>
  <si>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</si>
  <si>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</si>
  <si>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</si>
  <si>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</si>
  <si>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</si>
  <si>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</si>
  <si>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</si>
  <si>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</si>
  <si>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</si>
  <si>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</si>
  <si>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</si>
  <si>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</si>
  <si>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</si>
  <si>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</si>
  <si>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</si>
  <si>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</si>
  <si>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</si>
  <si>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</si>
  <si>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</si>
  <si>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</si>
  <si>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</si>
  <si>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</si>
  <si>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</si>
  <si>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</si>
  <si>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</si>
  <si>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</si>
  <si>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</si>
  <si>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</si>
  <si>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</si>
  <si>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</si>
  <si>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</si>
  <si>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</si>
  <si>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</si>
  <si>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</si>
  <si>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</si>
  <si>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</si>
  <si>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</si>
  <si>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</si>
  <si>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</si>
  <si>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</si>
  <si>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</si>
  <si>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</si>
  <si>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</si>
  <si>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</si>
  <si>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</si>
  <si>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</si>
  <si>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</si>
  <si>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</si>
  <si>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</si>
  <si>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</si>
  <si>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</si>
  <si>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</si>
  <si>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</si>
  <si>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</si>
  <si>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</si>
  <si>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</si>
  <si>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</si>
  <si>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</si>
  <si>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</si>
  <si>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</si>
  <si>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</si>
  <si>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</si>
  <si>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</si>
  <si>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</si>
  <si>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</si>
  <si>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</si>
  <si>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</si>
  <si>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</si>
  <si>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</si>
  <si>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</si>
  <si>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</si>
  <si>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</si>
  <si>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</si>
  <si>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</si>
  <si>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</si>
  <si>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</si>
  <si>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</si>
  <si>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</si>
  <si>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</si>
  <si>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</si>
  <si>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</si>
  <si>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</si>
  <si>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</si>
  <si>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</si>
  <si>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</si>
  <si>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</si>
  <si>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</si>
  <si>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</si>
  <si>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</si>
  <si>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</si>
  <si>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</si>
  <si>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</si>
  <si>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</si>
  <si>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</si>
  <si>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</si>
  <si>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</si>
  <si>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</si>
  <si>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</si>
  <si>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</si>
  <si>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</si>
  <si>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</si>
  <si>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</si>
  <si>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</si>
  <si>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</si>
  <si>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</si>
  <si>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</si>
  <si>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</si>
  <si>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</si>
  <si>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</si>
  <si>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</si>
  <si>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</si>
  <si>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</si>
  <si>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</si>
  <si>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</si>
  <si>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</si>
  <si>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</si>
  <si>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</si>
  <si>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</si>
  <si>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</si>
  <si>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</si>
  <si>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</si>
  <si>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</si>
  <si>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</si>
  <si>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</si>
  <si>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</si>
  <si>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</si>
  <si>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</si>
  <si>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</si>
  <si>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</si>
  <si>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</si>
  <si>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</si>
  <si>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</si>
  <si>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</si>
  <si>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</si>
  <si>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</si>
  <si>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</si>
  <si>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</si>
  <si>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</si>
  <si>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</si>
  <si>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</si>
  <si>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</si>
  <si>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</si>
  <si>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</si>
  <si>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</si>
  <si>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</si>
  <si>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</si>
  <si>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</si>
  <si>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</si>
  <si>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</si>
  <si>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</si>
  <si>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</si>
  <si>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</si>
  <si>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</si>
  <si>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</si>
  <si>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</si>
  <si>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</si>
  <si>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</si>
  <si>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</si>
  <si>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</si>
  <si>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</si>
  <si>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</si>
  <si>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</si>
  <si>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</si>
  <si>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</si>
  <si>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</si>
  <si>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</si>
  <si>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</si>
  <si>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</si>
  <si>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</si>
  <si>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</si>
  <si>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</si>
  <si>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</si>
  <si>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</si>
  <si>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</si>
  <si>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</si>
  <si>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</si>
  <si>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</si>
  <si>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</si>
  <si>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</si>
  <si>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</si>
  <si>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</si>
  <si>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</si>
  <si>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</si>
  <si>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</si>
  <si>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</si>
  <si>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</si>
  <si>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</si>
  <si>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</si>
  <si>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</si>
  <si>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</si>
  <si>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</si>
  <si>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</si>
  <si>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</si>
  <si>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</si>
  <si>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</si>
  <si>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</si>
  <si>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</si>
  <si>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</si>
  <si>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</si>
  <si>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</si>
  <si>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</si>
  <si>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</si>
  <si>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</si>
  <si>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</si>
  <si>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</si>
  <si>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</si>
  <si>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</si>
  <si>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</si>
  <si>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</si>
  <si>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</si>
  <si>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</si>
  <si>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</si>
  <si>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</si>
  <si>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</si>
  <si>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</si>
  <si>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</si>
  <si>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</si>
  <si>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</si>
  <si>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</si>
  <si>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</si>
  <si>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</si>
  <si>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</si>
  <si>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</si>
  <si>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</si>
  <si>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</si>
  <si>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</si>
  <si>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</si>
  <si>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</si>
  <si>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</si>
  <si>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</si>
  <si>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</si>
  <si>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</si>
  <si>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</si>
  <si>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</si>
  <si>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</si>
  <si>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</si>
  <si>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</si>
  <si>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</si>
  <si>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</si>
  <si>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</si>
  <si>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</si>
  <si>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</si>
  <si>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</si>
  <si>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</si>
  <si>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</si>
  <si>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</si>
  <si>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</si>
  <si>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</si>
  <si>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</si>
  <si>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</si>
  <si>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</si>
  <si>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</si>
  <si>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</si>
  <si>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</si>
  <si>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</si>
  <si>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</si>
  <si>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</si>
  <si>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</si>
  <si>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</si>
  <si>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</si>
  <si>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</si>
  <si>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</si>
  <si>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</si>
  <si>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</si>
  <si>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</si>
  <si>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</si>
  <si>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</si>
  <si>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</si>
  <si>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</si>
  <si>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</si>
  <si>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</si>
  <si>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</si>
  <si>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</si>
  <si>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</si>
  <si>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</si>
  <si>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</si>
  <si>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</si>
  <si>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</si>
  <si>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</si>
  <si>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</si>
  <si>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</si>
  <si>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</si>
  <si>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</si>
  <si>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</si>
  <si>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</si>
  <si>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</si>
  <si>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</si>
  <si>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</si>
  <si>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</si>
  <si>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</si>
  <si>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</si>
  <si>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</si>
  <si>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</si>
  <si>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</si>
  <si>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</si>
  <si>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</si>
  <si>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</si>
  <si>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</si>
  <si>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</si>
  <si>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</si>
  <si>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</si>
  <si>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</si>
  <si>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</si>
  <si>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</si>
  <si>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</si>
  <si>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</si>
  <si>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</si>
  <si>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</si>
  <si>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</si>
  <si>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</si>
  <si>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</si>
  <si>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</si>
  <si>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</si>
  <si>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</si>
  <si>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</si>
  <si>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</si>
  <si>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</si>
  <si>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</si>
  <si>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</si>
  <si>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</si>
  <si>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</si>
  <si>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</si>
  <si>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</si>
  <si>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</si>
  <si>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</si>
  <si>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</si>
  <si>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</si>
  <si>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</si>
  <si>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</si>
  <si>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</si>
  <si>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</si>
  <si>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</si>
  <si>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</si>
  <si>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</si>
  <si>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</si>
  <si>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</si>
  <si>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</si>
  <si>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</si>
  <si>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</si>
  <si>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</si>
  <si>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</si>
  <si>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</si>
  <si>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</si>
  <si>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</si>
  <si>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</si>
  <si>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</si>
  <si>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</si>
  <si>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</si>
  <si>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</si>
  <si>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</si>
  <si>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</si>
  <si>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</si>
  <si>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</si>
  <si>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</si>
  <si>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</si>
  <si>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</si>
  <si>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</si>
  <si>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</si>
  <si>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</si>
  <si>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</si>
  <si>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</si>
  <si>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</si>
  <si>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</si>
  <si>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</si>
  <si>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</si>
  <si>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</si>
  <si>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</si>
  <si>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</si>
  <si>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</si>
  <si>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</si>
  <si>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</si>
  <si>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</si>
  <si>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</si>
  <si>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</si>
  <si>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</si>
  <si>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</si>
  <si>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</si>
  <si>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</si>
  <si>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</si>
  <si>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</si>
  <si>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</si>
  <si>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</si>
  <si>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</si>
  <si>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</si>
  <si>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</si>
  <si>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</si>
  <si>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</si>
  <si>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</si>
  <si>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</si>
  <si>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</si>
  <si>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</si>
  <si>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</si>
  <si>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</si>
  <si>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</si>
  <si>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</si>
  <si>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</si>
  <si>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</si>
  <si>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</si>
  <si>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</si>
  <si>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</si>
  <si>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</si>
  <si>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</si>
  <si>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</si>
  <si>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</si>
  <si>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</si>
  <si>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</si>
  <si>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</si>
  <si>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</si>
  <si>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</si>
  <si>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</si>
  <si>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</si>
  <si>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</si>
  <si>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</si>
  <si>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</si>
  <si>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</si>
  <si>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</si>
  <si>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</si>
  <si>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</si>
  <si>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</si>
  <si>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</si>
  <si>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</si>
  <si>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</si>
  <si>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</si>
  <si>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</si>
  <si>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</si>
  <si>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</si>
  <si>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</si>
  <si>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</si>
  <si>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</si>
  <si>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</si>
  <si>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</si>
  <si>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</si>
  <si>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</si>
  <si>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</si>
  <si>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</si>
  <si>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</si>
  <si>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</si>
  <si>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</si>
  <si>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</si>
  <si>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</si>
  <si>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</si>
  <si>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</si>
  <si>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</si>
  <si>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</si>
  <si>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</si>
  <si>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</si>
  <si>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</si>
  <si>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</si>
  <si>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</si>
  <si>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</si>
  <si>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</si>
  <si>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</si>
  <si>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</si>
  <si>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</si>
  <si>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</si>
  <si>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</si>
  <si>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</si>
  <si>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</si>
  <si>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</si>
  <si>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</si>
  <si>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</si>
  <si>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</si>
  <si>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</si>
  <si>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</si>
  <si>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</si>
  <si>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</si>
  <si>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</si>
  <si>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</si>
  <si>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</si>
  <si>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</si>
  <si>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</si>
  <si>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</si>
  <si>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</si>
  <si>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</si>
  <si>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</si>
  <si>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</si>
  <si>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</si>
  <si>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</si>
  <si>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</si>
  <si>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</si>
  <si>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</si>
  <si>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</si>
  <si>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</si>
  <si>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</si>
  <si>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</si>
  <si>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</si>
  <si>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</si>
  <si>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</si>
  <si>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</si>
  <si>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</si>
  <si>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</si>
  <si>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</si>
  <si>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</si>
  <si>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</si>
  <si>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</si>
  <si>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</si>
  <si>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</si>
  <si>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</si>
  <si>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</si>
  <si>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</si>
  <si>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</si>
  <si>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</si>
  <si>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</si>
  <si>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</si>
  <si>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</si>
  <si>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</si>
  <si>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</si>
  <si>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</si>
  <si>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</si>
  <si>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</si>
  <si>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</si>
  <si>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</si>
  <si>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</si>
  <si>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</si>
  <si>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</si>
  <si>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</si>
  <si>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</si>
  <si>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</si>
  <si>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</si>
  <si>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</si>
  <si>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</si>
  <si>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</si>
  <si>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</si>
  <si>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</si>
  <si>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</si>
  <si>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</si>
  <si>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</si>
  <si>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</si>
  <si>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</si>
  <si>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</si>
  <si>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</si>
  <si>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</si>
  <si>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</si>
  <si>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</si>
  <si>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</si>
  <si>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</si>
  <si>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</si>
  <si>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</si>
  <si>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</si>
  <si>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</si>
  <si>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</si>
  <si>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</si>
  <si>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</si>
  <si>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</si>
  <si>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</si>
  <si>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</si>
  <si>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</si>
  <si>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</si>
  <si>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</si>
  <si>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</si>
  <si>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</si>
  <si>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</si>
  <si>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</si>
  <si>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</si>
  <si>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</si>
  <si>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</si>
  <si>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</si>
  <si>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</si>
  <si>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</si>
  <si>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</si>
  <si>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</si>
  <si>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</si>
  <si>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</si>
  <si>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</si>
  <si>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</si>
  <si>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</si>
  <si>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</si>
  <si>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</si>
  <si>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</si>
  <si>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</si>
  <si>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</si>
  <si>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</si>
  <si>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</si>
  <si>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</si>
  <si>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</si>
  <si>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</si>
  <si>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</si>
  <si>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</si>
  <si>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</si>
  <si>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</si>
  <si>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</si>
  <si>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</si>
  <si>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</si>
  <si>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</si>
  <si>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</si>
  <si>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</si>
  <si>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</si>
  <si>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</si>
  <si>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</si>
  <si>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</si>
  <si>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</si>
  <si>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</si>
  <si>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</si>
  <si>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</si>
  <si>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</si>
  <si>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</si>
  <si>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</si>
  <si>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</si>
  <si>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</si>
  <si>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</si>
  <si>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</si>
  <si>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</si>
  <si>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</si>
  <si>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</si>
  <si>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</si>
  <si>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</si>
  <si>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</si>
  <si>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</si>
  <si>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</si>
  <si>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</si>
  <si>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</si>
  <si>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</si>
  <si>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</si>
  <si>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</si>
  <si>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</si>
  <si>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</si>
  <si>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</si>
  <si>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</si>
  <si>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</si>
  <si>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</si>
  <si>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</si>
  <si>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</si>
  <si>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</si>
  <si>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</si>
  <si>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</si>
  <si>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</si>
  <si>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</si>
  <si>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</si>
  <si>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</si>
  <si>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</si>
  <si>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</si>
  <si>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</si>
  <si>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</si>
  <si>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</si>
  <si>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</si>
  <si>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</si>
  <si>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</si>
  <si>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</si>
  <si>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</si>
  <si>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</si>
  <si>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</si>
  <si>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</si>
  <si>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</si>
  <si>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</si>
  <si>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</si>
  <si>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</si>
  <si>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</si>
  <si>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</si>
  <si>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</si>
  <si>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</si>
  <si>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</si>
  <si>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</si>
  <si>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</si>
  <si>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</si>
  <si>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</si>
  <si>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</si>
  <si>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</si>
  <si>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</si>
  <si>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</si>
  <si>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</si>
  <si>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</si>
  <si>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</si>
  <si>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</si>
  <si>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</si>
  <si>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</si>
  <si>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</si>
  <si>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</si>
  <si>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</si>
  <si>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</si>
  <si>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</si>
  <si>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</si>
  <si>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</si>
  <si>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</si>
  <si>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</si>
  <si>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</si>
  <si>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</si>
  <si>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</si>
  <si>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</si>
  <si>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</si>
  <si>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</si>
  <si>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</si>
  <si>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</si>
  <si>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</si>
  <si>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</si>
  <si>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</si>
  <si>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</si>
  <si>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</si>
  <si>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</si>
  <si>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</si>
  <si>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</si>
  <si>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</si>
  <si>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</si>
  <si>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</si>
  <si>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</si>
  <si>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</si>
  <si>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</si>
  <si>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</si>
  <si>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</si>
  <si>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</si>
  <si>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</si>
  <si>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</si>
  <si>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</si>
  <si>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</si>
  <si>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</si>
  <si>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</si>
  <si>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</si>
  <si>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</si>
  <si>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</si>
  <si>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</si>
  <si>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</si>
  <si>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</si>
  <si>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</si>
  <si>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</si>
  <si>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</si>
  <si>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</si>
  <si>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</si>
  <si>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</si>
  <si>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</si>
  <si>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</si>
  <si>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</si>
  <si>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</si>
  <si>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</si>
  <si>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</si>
  <si>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</si>
  <si>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</si>
  <si>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</si>
  <si>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</si>
  <si>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</si>
  <si>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</si>
  <si>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</si>
  <si>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</si>
  <si>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</si>
  <si>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</si>
  <si>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</si>
  <si>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</si>
  <si>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</si>
  <si>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</si>
  <si>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</si>
  <si>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</si>
  <si>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</si>
  <si>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</si>
  <si>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</si>
  <si>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</si>
  <si>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</si>
  <si>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</si>
  <si>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</si>
  <si>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</si>
  <si>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</si>
  <si>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</si>
  <si>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</si>
  <si>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</si>
  <si>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</si>
  <si>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</si>
  <si>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</si>
  <si>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</si>
  <si>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</si>
  <si>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</si>
  <si>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</si>
  <si>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</si>
  <si>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</si>
  <si>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</si>
  <si>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</si>
  <si>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</si>
  <si>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</si>
  <si>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</si>
  <si>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</si>
  <si>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</si>
  <si>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</si>
  <si>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</si>
  <si>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</si>
  <si>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</si>
  <si>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</si>
  <si>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</si>
  <si>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</si>
  <si>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</si>
  <si>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</si>
  <si>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</si>
  <si>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</si>
  <si>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</si>
  <si>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</si>
  <si>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</si>
  <si>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</si>
  <si>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</si>
  <si>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</si>
  <si>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</si>
  <si>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</si>
  <si>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</si>
  <si>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</si>
  <si>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</si>
  <si>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</si>
  <si>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</si>
  <si>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</si>
  <si>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</si>
  <si>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</si>
  <si>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</si>
  <si>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</si>
  <si>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</si>
  <si>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</si>
  <si>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</si>
  <si>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</si>
  <si>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</si>
  <si>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</si>
  <si>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</si>
  <si>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</si>
  <si>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</si>
  <si>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</si>
  <si>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</si>
  <si>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</si>
  <si>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</si>
  <si>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</si>
  <si>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</si>
  <si>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</si>
  <si>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</si>
  <si>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</si>
  <si>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</si>
  <si>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</si>
  <si>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</si>
  <si>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</si>
  <si>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</si>
  <si>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</si>
  <si>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</si>
  <si>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</si>
  <si>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</si>
  <si>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</si>
  <si>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</si>
  <si>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</si>
  <si>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</si>
  <si>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</si>
  <si>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</si>
  <si>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</si>
  <si>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</si>
  <si>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</si>
  <si>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</si>
  <si>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</si>
  <si>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</si>
  <si>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</si>
  <si>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</si>
  <si>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</si>
  <si>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</si>
  <si>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</si>
  <si>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</si>
  <si>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</si>
  <si>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</si>
  <si>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</si>
  <si>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</si>
  <si>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</si>
  <si>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</si>
  <si>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</si>
  <si>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</si>
  <si>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</si>
  <si>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</si>
  <si>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</si>
  <si>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</si>
  <si>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</si>
  <si>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</si>
  <si>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</si>
  <si>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</si>
  <si>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</si>
  <si>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</si>
  <si>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</si>
  <si>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</si>
  <si>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</si>
  <si>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</si>
  <si>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</si>
  <si>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</si>
  <si>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</si>
  <si>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</si>
  <si>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</si>
  <si>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</si>
  <si>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</si>
  <si>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</si>
  <si>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</si>
  <si>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</si>
  <si>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</si>
  <si>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</si>
  <si>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</si>
  <si>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</si>
  <si>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</si>
  <si>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</si>
  <si>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</si>
  <si>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</si>
  <si>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</si>
  <si>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</si>
  <si>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</si>
  <si>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</si>
  <si>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</si>
  <si>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</si>
  <si>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</si>
  <si>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</si>
  <si>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</si>
  <si>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</si>
  <si>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</si>
  <si>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</si>
  <si>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</si>
  <si>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</si>
  <si>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</si>
  <si>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</si>
  <si>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</si>
  <si>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</si>
  <si>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</si>
  <si>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</si>
  <si>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</si>
  <si>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</si>
  <si>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</si>
  <si>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НЕДВИЖИМИ ИМОТИ СОФИЯ</t>
  </si>
  <si>
    <t>175163724</t>
  </si>
  <si>
    <t>Иван Ярков, Борис Николов</t>
  </si>
  <si>
    <t>Заедно</t>
  </si>
  <si>
    <t>гр. София, ул. Георги С. Раковски 132, вх.А, ет.1, офис 2</t>
  </si>
  <si>
    <t>гр. София, ул. Георги С. Раковски 132, вх.А, ет.1, офис 3</t>
  </si>
  <si>
    <t>028164370</t>
  </si>
  <si>
    <t>nis.adsiz@gmail.com</t>
  </si>
  <si>
    <t>www.nisofia.com</t>
  </si>
  <si>
    <t>www.investor.bg</t>
  </si>
  <si>
    <t>Сателит Х АД - Станислав Арсов</t>
  </si>
  <si>
    <t>Счетоводна фирма</t>
  </si>
  <si>
    <t>01.01.2022 г.</t>
  </si>
  <si>
    <t>30.06.2022 г.</t>
  </si>
  <si>
    <t>12.07.2022 г.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</si>
</sst>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 t="str">
        <f>IF(ISBLANK(_endDate),"",_endDate)</f>
        <v>30.06.2022 г.</v>
      </c>
    </row>
    <row r="2" spans="1:27" ht="15.75">
      <c r="A2" s="686" t="s">
        <v>963</v>
      </c>
      <c r="B2" s="681"/>
      <c r="Z2" s="698">
        <v>2</v>
      </c>
      <c r="AA2" s="699" t="str">
        <f>IF(ISBLANK(_pdeReportingDate),"",_pdeReportingDate)</f>
        <v>12.07.2022 г.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1001</v>
      </c>
    </row>
    <row r="10" spans="1:2" ht="15.75">
      <c r="A10" s="7" t="s">
        <v>2</v>
      </c>
      <c r="B10" s="578" t="s">
        <v>1002</v>
      </c>
    </row>
    <row r="11" spans="1:2" ht="15.75">
      <c r="A11" s="7" t="s">
        <v>975</v>
      </c>
      <c r="B11" s="578" t="s">
        <v>1003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 t="s">
        <v>997</v>
      </c>
    </row>
    <row r="25" spans="1:2" ht="15.75">
      <c r="A25" s="7" t="s">
        <v>921</v>
      </c>
      <c r="B25" s="690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49326</v>
      </c>
      <c r="D6" s="674">
        <f aca="true" t="shared" si="0" ref="D6:D15">C6-E6</f>
        <v>0</v>
      </c>
      <c r="E6" s="673">
        <f>'1-Баланс'!G95</f>
        <v>49326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13856</v>
      </c>
      <c r="D7" s="674">
        <f t="shared" si="0"/>
        <v>13206</v>
      </c>
      <c r="E7" s="673">
        <f>'1-Баланс'!G18</f>
        <v>650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-138</v>
      </c>
      <c r="D8" s="674">
        <f t="shared" si="0"/>
        <v>0</v>
      </c>
      <c r="E8" s="673">
        <f>ABS('2-Отчет за доходите'!C44)-ABS('2-Отчет за доходите'!G44)</f>
        <v>-138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4305</v>
      </c>
      <c r="D9" s="674">
        <f t="shared" si="0"/>
        <v>0</v>
      </c>
      <c r="E9" s="673">
        <f>'3-Отчет за паричния поток'!C45</f>
        <v>4305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180</v>
      </c>
      <c r="D10" s="674">
        <f t="shared" si="0"/>
        <v>0</v>
      </c>
      <c r="E10" s="673">
        <f>'3-Отчет за паричния поток'!C46</f>
        <v>180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13856</v>
      </c>
      <c r="D11" s="674">
        <f t="shared" si="0"/>
        <v>0</v>
      </c>
      <c r="E11" s="673">
        <f>'4-Отчет за собствения капитал'!L34</f>
        <v>13856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-0.17647058823529413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-0.00995958429561201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-0.00389061178460671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-0.0027977131735798565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0.01616355450586759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0.01616355450586759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0.01328511329249391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0.01328511329249391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0.016981541802388707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0.015853707983619188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0.6127120775917488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2.5599018475750577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0.7190933787454892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426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0.030744803695150116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0.5447570332480819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83.26291079812206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30.06.2022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30.06.2022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30.06.2022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30.06.2022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30.06.2022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30.06.2022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30.06.2022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30.06.2022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30.06.2022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30.06.2022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46050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30.06.2022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30.06.2022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30.06.2022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30.06.2022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30.06.2022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30.06.2022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30.06.2022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30.06.2022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30.06.2022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30.06.2022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30.06.2022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30.06.2022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30.06.2022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30.06.2022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30.06.2022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30.06.2022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30.06.2022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30.06.2022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30.06.2022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30.06.2022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30.06.2022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30.06.2022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30.06.2022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30.06.2022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30.06.2022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3057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30.06.2022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3057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30.06.2022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30.06.2022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30.06.2022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49107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30.06.2022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30.06.2022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30.06.2022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30.06.2022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30.06.2022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30.06.2022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30.06.2022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30.06.2022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30.06.2022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30.06.2022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30.06.2022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30.06.2022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30.06.2022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36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30.06.2022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30.06.2022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30.06.2022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39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30.06.2022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30.06.2022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30.06.2022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30.06.2022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30.06.2022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30.06.2022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30.06.2022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30.06.2022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30.06.2022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179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30.06.2022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30.06.2022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30.06.2022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180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30.06.2022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30.06.2022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219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30.06.2022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49326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30.06.2022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30.06.2022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30.06.2022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30.06.2022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30.06.2022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30.06.2022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30.06.2022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30.06.2022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30.06.2022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30.06.2022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30.06.2022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30.06.2022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30.06.2022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30.06.2022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844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30.06.2022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12500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30.06.2022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12500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30.06.2022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30.06.2022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30.06.2022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30.06.2022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-138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30.06.2022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12362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30.06.2022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13856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30.06.2022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30.06.2022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30.06.2022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18987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30.06.2022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30.06.2022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30.06.2022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2934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30.06.2022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30.06.2022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21921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30.06.2022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30.06.2022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30.06.2022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30.06.2022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30.06.2022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21921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30.06.2022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10981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30.06.2022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2003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30.06.2022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431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30.06.2022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30.06.2022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30.06.2022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231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30.06.2022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200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30.06.2022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30.06.2022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30.06.2022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30.06.2022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134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30.06.2022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30.06.2022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13549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30.06.2022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30.06.2022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30.06.2022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30.06.2022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13549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30.06.2022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49326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30.06.2022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30.06.2022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144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30.06.2022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30.06.2022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30.06.2022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30.06.2022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200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30.06.2022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30.06.2022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95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30.06.2022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30.06.2022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30.06.2022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452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30.06.2022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426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30.06.2022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30.06.2022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30.06.2022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41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30.06.2022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468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30.06.2022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920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30.06.2022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30.06.2022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30.06.2022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30.06.2022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920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30.06.2022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30.06.2022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30.06.2022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30.06.2022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30.06.2022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30.06.2022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30.06.2022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30.06.2022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30.06.2022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920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30.06.2022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30.06.2022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30.06.2022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549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30.06.2022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233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30.06.2022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782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30.06.2022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30.06.2022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30.06.2022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30.06.2022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30.06.2022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30.06.2022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30.06.2022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30.06.2022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30.06.2022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782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30.06.2022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138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30.06.2022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30.06.2022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30.06.2022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782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30.06.2022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138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30.06.2022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138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30.06.2022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30.06.2022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138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30.06.2022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920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30.06.2022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683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30.06.2022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-126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30.06.2022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30.06.2022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-13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30.06.2022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-4374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30.06.2022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30.06.2022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30.06.2022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30.06.2022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30.06.2022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-347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30.06.2022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-4178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30.06.2022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-7251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30.06.2022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8679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30.06.2022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30.06.2022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30.06.2022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30.06.2022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30.06.2022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30.06.2022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30.06.2022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30.06.2022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30.06.2022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1428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30.06.2022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30.06.2022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30.06.2022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5606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30.06.2022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-6489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30.06.2022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30.06.2022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-451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30.06.2022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30.06.2022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-41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30.06.2022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-1375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30.06.2022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-4125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30.06.2022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4305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30.06.2022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180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30.06.2022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180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30.06.2022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30.06.2022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30.06.2022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30.06.2022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30.06.2022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30.06.2022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30.06.2022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30.06.2022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30.06.2022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30.06.2022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30.06.2022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30.06.2022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30.06.2022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30.06.2022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30.06.2022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30.06.2022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30.06.2022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30.06.2022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30.06.2022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30.06.2022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30.06.2022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30.06.2022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30.06.2022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30.06.2022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30.06.2022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30.06.2022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30.06.2022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30.06.2022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30.06.2022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30.06.2022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30.06.2022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30.06.2022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30.06.2022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30.06.2022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30.06.2022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30.06.2022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30.06.2022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30.06.2022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30.06.2022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30.06.2022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30.06.2022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30.06.2022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30.06.2022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30.06.2022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30.06.2022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30.06.2022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30.06.2022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30.06.2022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30.06.2022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30.06.2022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30.06.2022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30.06.2022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30.06.2022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30.06.2022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30.06.2022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30.06.2022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-3850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30.06.2022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30.06.2022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3850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30.06.2022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30.06.2022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30.06.2022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30.06.2022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30.06.2022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30.06.2022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-3850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30.06.2022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30.06.2022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30.06.2022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-3850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30.06.2022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30.06.2022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30.06.2022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30.06.2022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30.06.2022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30.06.2022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30.06.2022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30.06.2022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30.06.2022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30.06.2022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30.06.2022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30.06.2022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30.06.2022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30.06.2022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30.06.2022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30.06.2022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30.06.2022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30.06.2022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30.06.2022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30.06.2022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30.06.2022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30.06.2022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30.06.2022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30.06.2022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30.06.2022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30.06.2022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30.06.2022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30.06.2022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30.06.2022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30.06.2022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30.06.2022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30.06.2022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30.06.2022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30.06.2022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30.06.2022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30.06.2022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30.06.2022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30.06.2022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30.06.2022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30.06.2022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30.06.2022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30.06.2022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30.06.2022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30.06.2022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30.06.2022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30.06.2022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30.06.2022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30.06.2022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30.06.2022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30.06.2022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30.06.2022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30.06.2022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30.06.2022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30.06.2022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30.06.2022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30.06.2022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30.06.2022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30.06.2022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30.06.2022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30.06.2022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30.06.2022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30.06.2022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30.06.2022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30.06.2022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30.06.2022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30.06.2022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30.06.2022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12500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30.06.2022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30.06.2022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30.06.2022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30.06.2022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12500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30.06.2022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30.06.2022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30.06.2022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30.06.2022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30.06.2022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30.06.2022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3850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30.06.2022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3850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30.06.2022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30.06.2022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30.06.2022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30.06.2022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30.06.2022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30.06.2022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30.06.2022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16350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30.06.2022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30.06.2022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30.06.2022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16350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30.06.2022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30.06.2022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30.06.2022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30.06.2022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30.06.2022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30.06.2022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-138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30.06.2022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30.06.2022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30.06.2022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30.06.2022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30.06.2022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30.06.2022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30.06.2022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30.06.2022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30.06.2022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30.06.2022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30.06.2022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30.06.2022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30.06.2022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-138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30.06.2022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30.06.2022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30.06.2022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-138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30.06.2022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30.06.2022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30.06.2022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30.06.2022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30.06.2022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30.06.2022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30.06.2022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30.06.2022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30.06.2022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30.06.2022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30.06.2022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30.06.2022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30.06.2022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30.06.2022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30.06.2022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30.06.2022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30.06.2022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30.06.2022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30.06.2022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30.06.2022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30.06.2022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30.06.2022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30.06.2022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13994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30.06.2022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30.06.2022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30.06.2022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30.06.2022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13994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30.06.2022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-138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30.06.2022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30.06.2022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30.06.2022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30.06.2022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30.06.2022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30.06.2022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3850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30.06.2022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3850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30.06.2022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30.06.2022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30.06.2022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30.06.2022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30.06.2022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30.06.2022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13856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30.06.2022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30.06.2022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30.06.2022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13856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30.06.2022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30.06.2022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30.06.2022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30.06.2022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30.06.2022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30.06.2022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30.06.2022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30.06.2022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30.06.2022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30.06.2022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30.06.2022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30.06.2022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30.06.2022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30.06.2022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30.06.2022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30.06.2022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30.06.2022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30.06.2022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30.06.2022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30.06.2022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30.06.2022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30.06.2022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30.06.2022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30.06.2022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30.06.2022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30.06.2022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30.06.2022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30.06.2022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30.06.2022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30.06.2022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30.06.2022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30.06.2022 г.</v>
      </c>
      <c r="D470" s="105" t="s">
        <v>547</v>
      </c>
      <c r="E470" s="496">
        <v>1</v>
      </c>
      <c r="F470" s="105" t="s">
        <v>546</v>
      </c>
      <c r="H470" s="105">
        <f>'Справка 6'!D20</f>
        <v>41209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30.06.2022 г.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30.06.2022 г.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30.06.2022 г.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30.06.2022 г.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30.06.2022 г.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30.06.2022 г.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30.06.2022 г.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30.06.2022 г.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30.06.2022 г.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30.06.2022 г.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30.06.2022 г.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30.06.2022 г.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30.06.2022 г.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30.06.2022 г.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30.06.2022 г.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30.06.2022 г.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30.06.2022 г.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30.06.2022 г.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30.06.2022 г.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30.06.2022 г.</v>
      </c>
      <c r="D490" s="105" t="s">
        <v>583</v>
      </c>
      <c r="E490" s="496">
        <v>1</v>
      </c>
      <c r="F490" s="105" t="s">
        <v>582</v>
      </c>
      <c r="H490" s="105">
        <f>'Справка 6'!D43</f>
        <v>41209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30.06.2022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30.06.2022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30.06.2022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30.06.2022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30.06.2022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30.06.2022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30.06.2022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30.06.2022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30.06.2022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30.06.2022 г.</v>
      </c>
      <c r="D500" s="105" t="s">
        <v>547</v>
      </c>
      <c r="E500" s="496">
        <v>2</v>
      </c>
      <c r="F500" s="105" t="s">
        <v>546</v>
      </c>
      <c r="H500" s="105">
        <f>'Справка 6'!E20</f>
        <v>5041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30.06.2022 г.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30.06.2022 г.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30.06.2022 г.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30.06.2022 г.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30.06.2022 г.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30.06.2022 г.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30.06.2022 г.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30.06.2022 г.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30.06.2022 г.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30.06.2022 г.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30.06.2022 г.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30.06.2022 г.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30.06.2022 г.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30.06.2022 г.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30.06.2022 г.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30.06.2022 г.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30.06.2022 г.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30.06.2022 г.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30.06.2022 г.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30.06.2022 г.</v>
      </c>
      <c r="D520" s="105" t="s">
        <v>583</v>
      </c>
      <c r="E520" s="496">
        <v>2</v>
      </c>
      <c r="F520" s="105" t="s">
        <v>582</v>
      </c>
      <c r="H520" s="105">
        <f>'Справка 6'!E43</f>
        <v>5041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30.06.2022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30.06.2022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30.06.2022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30.06.2022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30.06.2022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30.06.2022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30.06.2022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30.06.2022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30.06.2022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30.06.2022 г.</v>
      </c>
      <c r="D530" s="105" t="s">
        <v>547</v>
      </c>
      <c r="E530" s="496">
        <v>3</v>
      </c>
      <c r="F530" s="105" t="s">
        <v>546</v>
      </c>
      <c r="H530" s="105">
        <f>'Справка 6'!F20</f>
        <v>200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30.06.2022 г.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30.06.2022 г.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30.06.2022 г.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30.06.2022 г.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30.06.2022 г.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30.06.2022 г.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30.06.2022 г.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30.06.2022 г.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30.06.2022 г.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30.06.2022 г.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30.06.2022 г.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30.06.2022 г.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30.06.2022 г.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30.06.2022 г.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30.06.2022 г.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30.06.2022 г.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30.06.2022 г.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30.06.2022 г.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30.06.2022 г.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30.06.2022 г.</v>
      </c>
      <c r="D550" s="105" t="s">
        <v>583</v>
      </c>
      <c r="E550" s="496">
        <v>3</v>
      </c>
      <c r="F550" s="105" t="s">
        <v>582</v>
      </c>
      <c r="H550" s="105">
        <f>'Справка 6'!F43</f>
        <v>200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30.06.2022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30.06.2022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30.06.2022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30.06.2022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30.06.2022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30.06.2022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30.06.2022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30.06.2022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30.06.2022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30.06.2022 г.</v>
      </c>
      <c r="D560" s="105" t="s">
        <v>547</v>
      </c>
      <c r="E560" s="496">
        <v>4</v>
      </c>
      <c r="F560" s="105" t="s">
        <v>546</v>
      </c>
      <c r="H560" s="105">
        <f>'Справка 6'!G20</f>
        <v>46050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30.06.2022 г.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30.06.2022 г.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30.06.2022 г.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30.06.2022 г.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30.06.2022 г.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30.06.2022 г.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30.06.2022 г.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30.06.2022 г.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30.06.2022 г.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30.06.2022 г.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30.06.2022 г.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30.06.2022 г.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30.06.2022 г.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30.06.2022 г.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30.06.2022 г.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30.06.2022 г.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30.06.2022 г.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30.06.2022 г.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30.06.2022 г.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30.06.2022 г.</v>
      </c>
      <c r="D580" s="105" t="s">
        <v>583</v>
      </c>
      <c r="E580" s="496">
        <v>4</v>
      </c>
      <c r="F580" s="105" t="s">
        <v>582</v>
      </c>
      <c r="H580" s="105">
        <f>'Справка 6'!G43</f>
        <v>46050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30.06.2022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30.06.2022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30.06.2022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30.06.2022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30.06.2022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30.06.2022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30.06.2022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30.06.2022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30.06.2022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30.06.2022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30.06.2022 г.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30.06.2022 г.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30.06.2022 г.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30.06.2022 г.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30.06.2022 г.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30.06.2022 г.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30.06.2022 г.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30.06.2022 г.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30.06.2022 г.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30.06.2022 г.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30.06.2022 г.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30.06.2022 г.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30.06.2022 г.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30.06.2022 г.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30.06.2022 г.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30.06.2022 г.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30.06.2022 г.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30.06.2022 г.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30.06.2022 г.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30.06.2022 г.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30.06.2022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30.06.2022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30.06.2022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30.06.2022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30.06.2022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30.06.2022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30.06.2022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30.06.2022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30.06.2022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30.06.2022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30.06.2022 г.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30.06.2022 г.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30.06.2022 г.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30.06.2022 г.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30.06.2022 г.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30.06.2022 г.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30.06.2022 г.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30.06.2022 г.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30.06.2022 г.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30.06.2022 г.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30.06.2022 г.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30.06.2022 г.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30.06.2022 г.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30.06.2022 г.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30.06.2022 г.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30.06.2022 г.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30.06.2022 г.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30.06.2022 г.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30.06.2022 г.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30.06.2022 г.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30.06.2022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30.06.2022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30.06.2022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30.06.2022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30.06.2022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30.06.2022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30.06.2022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30.06.2022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30.06.2022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30.06.2022 г.</v>
      </c>
      <c r="D650" s="105" t="s">
        <v>547</v>
      </c>
      <c r="E650" s="496">
        <v>7</v>
      </c>
      <c r="F650" s="105" t="s">
        <v>546</v>
      </c>
      <c r="H650" s="105">
        <f>'Справка 6'!J20</f>
        <v>46050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30.06.2022 г.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30.06.2022 г.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30.06.2022 г.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30.06.2022 г.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30.06.2022 г.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30.06.2022 г.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30.06.2022 г.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30.06.2022 г.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30.06.2022 г.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30.06.2022 г.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30.06.2022 г.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30.06.2022 г.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30.06.2022 г.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30.06.2022 г.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30.06.2022 г.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30.06.2022 г.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30.06.2022 г.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30.06.2022 г.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30.06.2022 г.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30.06.2022 г.</v>
      </c>
      <c r="D670" s="105" t="s">
        <v>583</v>
      </c>
      <c r="E670" s="496">
        <v>7</v>
      </c>
      <c r="F670" s="105" t="s">
        <v>582</v>
      </c>
      <c r="H670" s="105">
        <f>'Справка 6'!J43</f>
        <v>46050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30.06.2022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30.06.2022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30.06.2022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30.06.2022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30.06.2022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30.06.2022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30.06.2022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30.06.2022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30.06.2022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30.06.2022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30.06.2022 г.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30.06.2022 г.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30.06.2022 г.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30.06.2022 г.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30.06.2022 г.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30.06.2022 г.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30.06.2022 г.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30.06.2022 г.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30.06.2022 г.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30.06.2022 г.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30.06.2022 г.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30.06.2022 г.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30.06.2022 г.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30.06.2022 г.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30.06.2022 г.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30.06.2022 г.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30.06.2022 г.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30.06.2022 г.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30.06.2022 г.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30.06.2022 г.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30.06.2022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30.06.2022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30.06.2022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30.06.2022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30.06.2022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30.06.2022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30.06.2022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30.06.2022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30.06.2022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30.06.2022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30.06.2022 г.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30.06.2022 г.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30.06.2022 г.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30.06.2022 г.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30.06.2022 г.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30.06.2022 г.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30.06.2022 г.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30.06.2022 г.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30.06.2022 г.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30.06.2022 г.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30.06.2022 г.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30.06.2022 г.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30.06.2022 г.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30.06.2022 г.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30.06.2022 г.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30.06.2022 г.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30.06.2022 г.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30.06.2022 г.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30.06.2022 г.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30.06.2022 г.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30.06.2022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30.06.2022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30.06.2022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30.06.2022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30.06.2022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30.06.2022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30.06.2022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30.06.2022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30.06.2022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30.06.2022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30.06.2022 г.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30.06.2022 г.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30.06.2022 г.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30.06.2022 г.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30.06.2022 г.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30.06.2022 г.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30.06.2022 г.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30.06.2022 г.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30.06.2022 г.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30.06.2022 г.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30.06.2022 г.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30.06.2022 г.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30.06.2022 г.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30.06.2022 г.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30.06.2022 г.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30.06.2022 г.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30.06.2022 г.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30.06.2022 г.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30.06.2022 г.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30.06.2022 г.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30.06.2022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30.06.2022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30.06.2022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30.06.2022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30.06.2022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30.06.2022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30.06.2022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30.06.2022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30.06.2022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30.06.2022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30.06.2022 г.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30.06.2022 г.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30.06.2022 г.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30.06.2022 г.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30.06.2022 г.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30.06.2022 г.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30.06.2022 г.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30.06.2022 г.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30.06.2022 г.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30.06.2022 г.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30.06.2022 г.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30.06.2022 г.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30.06.2022 г.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30.06.2022 г.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30.06.2022 г.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30.06.2022 г.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30.06.2022 г.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30.06.2022 г.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30.06.2022 г.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30.06.2022 г.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30.06.2022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30.06.2022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30.06.2022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30.06.2022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30.06.2022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30.06.2022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30.06.2022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30.06.2022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30.06.2022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30.06.2022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30.06.2022 г.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30.06.2022 г.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30.06.2022 г.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30.06.2022 г.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30.06.2022 г.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30.06.2022 г.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30.06.2022 г.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30.06.2022 г.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30.06.2022 г.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30.06.2022 г.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30.06.2022 г.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30.06.2022 г.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30.06.2022 г.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30.06.2022 г.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30.06.2022 г.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30.06.2022 г.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30.06.2022 г.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30.06.2022 г.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30.06.2022 г.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30.06.2022 г.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30.06.2022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30.06.2022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30.06.2022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30.06.2022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30.06.2022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30.06.2022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30.06.2022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30.06.2022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30.06.2022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30.06.2022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30.06.2022 г.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30.06.2022 г.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30.06.2022 г.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30.06.2022 г.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30.06.2022 г.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30.06.2022 г.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30.06.2022 г.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30.06.2022 г.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30.06.2022 г.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30.06.2022 г.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30.06.2022 г.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30.06.2022 г.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30.06.2022 г.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30.06.2022 г.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30.06.2022 г.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30.06.2022 г.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30.06.2022 г.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30.06.2022 г.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30.06.2022 г.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30.06.2022 г.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30.06.2022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30.06.2022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30.06.2022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30.06.2022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30.06.2022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30.06.2022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30.06.2022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30.06.2022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30.06.2022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30.06.2022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30.06.2022 г.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30.06.2022 г.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30.06.2022 г.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30.06.2022 г.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30.06.2022 г.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30.06.2022 г.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30.06.2022 г.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30.06.2022 г.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30.06.2022 г.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30.06.2022 г.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30.06.2022 г.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30.06.2022 г.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30.06.2022 г.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30.06.2022 г.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30.06.2022 г.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30.06.2022 г.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30.06.2022 г.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30.06.2022 г.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30.06.2022 г.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30.06.2022 г.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30.06.2022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30.06.2022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30.06.2022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30.06.2022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30.06.2022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30.06.2022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30.06.2022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30.06.2022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30.06.2022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30.06.2022 г.</v>
      </c>
      <c r="D890" s="105" t="s">
        <v>547</v>
      </c>
      <c r="E890" s="496">
        <v>15</v>
      </c>
      <c r="F890" s="105" t="s">
        <v>546</v>
      </c>
      <c r="H890" s="105">
        <f>'Справка 6'!R20</f>
        <v>46050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30.06.2022 г.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30.06.2022 г.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30.06.2022 г.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30.06.2022 г.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30.06.2022 г.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30.06.2022 г.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30.06.2022 г.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30.06.2022 г.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30.06.2022 г.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30.06.2022 г.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30.06.2022 г.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30.06.2022 г.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30.06.2022 г.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30.06.2022 г.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30.06.2022 г.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30.06.2022 г.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30.06.2022 г.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30.06.2022 г.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30.06.2022 г.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30.06.2022 г.</v>
      </c>
      <c r="D910" s="105" t="s">
        <v>583</v>
      </c>
      <c r="E910" s="496">
        <v>15</v>
      </c>
      <c r="F910" s="105" t="s">
        <v>582</v>
      </c>
      <c r="H910" s="105">
        <f>'Справка 6'!R43</f>
        <v>46050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30.06.2022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30.06.2022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30.06.2022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30.06.2022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30.06.2022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30.06.2022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30.06.2022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3057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30.06.2022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30.06.2022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3057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30.06.2022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3057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30.06.2022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30.06.2022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30.06.2022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30.06.2022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30.06.2022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30.06.2022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30.06.2022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30.06.2022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30.06.2022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30.06.2022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30.06.2022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36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30.06.2022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30.06.2022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36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30.06.2022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30.06.2022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30.06.2022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30.06.2022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30.06.2022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30.06.2022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30.06.2022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30.06.2022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39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30.06.2022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3096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30.06.2022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30.06.2022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30.06.2022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30.06.2022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30.06.2022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30.06.2022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30.06.2022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30.06.2022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30.06.2022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30.06.2022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30.06.2022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30.06.2022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30.06.2022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30.06.2022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30.06.2022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30.06.2022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30.06.2022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30.06.2022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30.06.2022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30.06.2022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30.06.2022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36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30.06.2022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30.06.2022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36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30.06.2022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30.06.2022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30.06.2022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30.06.2022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30.06.2022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30.06.2022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30.06.2022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30.06.2022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39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30.06.2022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39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30.06.2022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30.06.2022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30.06.2022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30.06.2022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30.06.2022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30.06.2022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30.06.2022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3057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30.06.2022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30.06.2022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3057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30.06.2022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3057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30.06.2022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30.06.2022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30.06.2022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30.06.2022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30.06.2022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30.06.2022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30.06.2022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30.06.2022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30.06.2022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30.06.2022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30.06.2022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30.06.2022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30.06.2022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30.06.2022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30.06.2022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30.06.2022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30.06.2022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30.06.2022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30.06.2022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30.06.2022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30.06.2022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30.06.2022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3057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30.06.2022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30.06.2022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30.06.2022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30.06.2022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30.06.2022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18987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30.06.2022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18987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30.06.2022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30.06.2022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30.06.2022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30.06.2022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30.06.2022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30.06.2022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2934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30.06.2022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30.06.2022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30.06.2022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21921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30.06.2022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30.06.2022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30.06.2022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30.06.2022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30.06.2022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30.06.2022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10981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30.06.2022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10981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30.06.2022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30.06.2022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30.06.2022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30.06.2022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2003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30.06.2022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30.06.2022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2003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30.06.2022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30.06.2022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30.06.2022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431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30.06.2022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30.06.2022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231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30.06.2022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200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30.06.2022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30.06.2022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30.06.2022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30.06.2022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30.06.2022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30.06.2022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30.06.2022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134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30.06.2022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13549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30.06.2022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35470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30.06.2022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30.06.2022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30.06.2022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30.06.2022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30.06.2022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30.06.2022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30.06.2022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30.06.2022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30.06.2022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30.06.2022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30.06.2022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30.06.2022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30.06.2022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30.06.2022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30.06.2022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30.06.2022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30.06.2022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30.06.2022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30.06.2022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30.06.2022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30.06.2022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10981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30.06.2022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10981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30.06.2022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30.06.2022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30.06.2022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30.06.2022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2003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30.06.2022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30.06.2022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2003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30.06.2022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30.06.2022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30.06.2022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431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30.06.2022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30.06.2022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231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30.06.2022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200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30.06.2022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30.06.2022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30.06.2022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30.06.2022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30.06.2022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30.06.2022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30.06.2022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134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30.06.2022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13549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30.06.2022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13549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30.06.2022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30.06.2022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30.06.2022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30.06.2022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30.06.2022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18987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30.06.2022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18987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30.06.2022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30.06.2022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30.06.2022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30.06.2022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30.06.2022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30.06.2022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2934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30.06.2022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30.06.2022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30.06.2022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21921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30.06.2022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30.06.2022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30.06.2022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30.06.2022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30.06.2022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30.06.2022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30.06.2022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30.06.2022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30.06.2022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30.06.2022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30.06.2022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30.06.2022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30.06.2022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30.06.2022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30.06.2022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30.06.2022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30.06.2022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30.06.2022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30.06.2022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30.06.2022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30.06.2022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30.06.2022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30.06.2022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30.06.2022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30.06.2022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30.06.2022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30.06.2022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30.06.2022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21921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30.06.2022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30.06.2022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30.06.2022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30.06.2022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30.06.2022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30.06.2022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30.06.2022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30.06.2022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30.06.2022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30.06.2022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30.06.2022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30.06.2022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30.06.2022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30.06.2022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30.06.2022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30.06.2022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30.06.2022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30.06.2022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30.06.2022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30.06.2022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30.06.2022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30.06.2022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30.06.2022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30.06.2022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30.06.2022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30.06.2022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30.06.2022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30.06.2022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30.06.2022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30.06.2022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30.06.2022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30.06.2022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30.06.2022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30.06.2022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30.06.2022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30.06.2022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30.06.2022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30.06.2022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30.06.2022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30.06.2022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30.06.2022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30.06.2022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30.06.2022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30.06.2022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30.06.2022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30.06.2022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30.06.2022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30.06.2022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30.06.2022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30.06.2022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30.06.2022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30.06.2022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30.06.2022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30.06.2022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30.06.2022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30.06.2022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30.06.2022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30.06.2022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30.06.2022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30.06.2022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30.06.2022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30.06.2022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30.06.2022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30.06.2022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30.06.2022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30.06.2022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30.06.2022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30.06.2022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30.06.2022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30.06.2022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30.06.2022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30.06.2022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30.06.2022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30.06.2022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30.06.2022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30.06.2022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30.06.2022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30.06.2022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30.06.2022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30.06.2022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30.06.2022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30.06.2022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30.06.2022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30.06.2022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30.06.2022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30.06.2022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30.06.2022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30.06.2022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30.06.2022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30.06.2022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30.06.2022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30.06.2022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30.06.2022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30.06.2022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30.06.2022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30.06.2022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30.06.2022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30.06.2022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30.06.2022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30.06.2022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30.06.2022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30.06.2022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30.06.2022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30.06.2022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30.06.2022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30.06.2022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30.06.2022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30.06.2022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30.06.2022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30.06.2022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30.06.2022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30.06.2022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30.06.2022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30.06.2022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30.06.2022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30.06.2022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30.06.2022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30.06.2022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30.06.2022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30.06.2022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30.06.2022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30.06.2022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30.06.2022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30.06.2022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30.06.2022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30.06.2022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30.06.2022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30.06.2022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30.06.2022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30.06.2022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30.06.2022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30.06.2022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30.06.2022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30.06.2022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30.06.2022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30.06.2022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30.06.2022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30.06.2022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30.06.2022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30.06.2022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30.06.2022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30.06.2022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30.06.2022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30.06.2022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30.06.2022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30.06.2022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30.06.2022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30.06.2022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30.06.2022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30.06.2022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30.06.2022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30.06.2022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30.06.2022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30.06.2022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30.06.2022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30.06.2022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30.06.2022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30.06.2022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30.06.2022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30.06.2022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30.06.2022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30.06.2022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30.06.2022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30.06.2022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30.06.2022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30.06.2022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30.06.2022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30.06.2022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30.06.2022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30.06.2022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30.06.2022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30.06.2022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30.06.2022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30.06.2022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30.06.2022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30.06.2022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30.06.2022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30.06.2022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30.06.2022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30.06.2022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30.06.2022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30.06.2022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30.06.2022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30.06.2022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30.06.2022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30.06.2022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30.06.2022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30.06.2022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30.06.2022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30.06.2022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30.06.2022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30.06.2022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30.06.2022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30.06.2022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30.06.2022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30.06.2022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30.06.2022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56" activeCellId="1" sqref="G79 G5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46050</v>
      </c>
      <c r="D21" s="477">
        <v>41209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844</v>
      </c>
      <c r="H26" s="598">
        <f>H20+H21+H22</f>
        <v>844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12500</v>
      </c>
      <c r="H28" s="596">
        <f>SUM(H29:H31)</f>
        <v>9428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12500</v>
      </c>
      <c r="H29" s="197">
        <v>9428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3072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-138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12362</v>
      </c>
      <c r="H34" s="598">
        <f>H28+H32+H33</f>
        <v>12500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13856</v>
      </c>
      <c r="H37" s="600">
        <f>H26+H18+H34</f>
        <v>13994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18987</v>
      </c>
      <c r="H45" s="197">
        <v>13976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2934</v>
      </c>
      <c r="H48" s="197">
        <v>3912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21921</v>
      </c>
      <c r="H50" s="596">
        <f>SUM(H44:H49)</f>
        <v>17888</v>
      </c>
    </row>
    <row r="51" spans="1:8" ht="15.75">
      <c r="A51" s="89" t="s">
        <v>79</v>
      </c>
      <c r="B51" s="91" t="s">
        <v>155</v>
      </c>
      <c r="C51" s="197">
        <v>3057</v>
      </c>
      <c r="D51" s="196">
        <v>903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3057</v>
      </c>
      <c r="D52" s="598">
        <f>SUM(D48:D51)</f>
        <v>903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49107</v>
      </c>
      <c r="D56" s="602">
        <f>D20+D21+D22+D28+D33+D46+D52+D54+D55</f>
        <v>42112</v>
      </c>
      <c r="E56" s="100" t="s">
        <v>850</v>
      </c>
      <c r="F56" s="99" t="s">
        <v>172</v>
      </c>
      <c r="G56" s="599">
        <f>G50+G52+G53+G54+G55</f>
        <v>21921</v>
      </c>
      <c r="H56" s="600">
        <f>H50+H52+H53+H54+H55</f>
        <v>17888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10981</v>
      </c>
      <c r="H59" s="197">
        <v>15913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1956+47</f>
        <v>2003</v>
      </c>
      <c r="H60" s="197">
        <v>2011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431</v>
      </c>
      <c r="H61" s="596">
        <f>SUM(H62:H68)</f>
        <v>5094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231</v>
      </c>
      <c r="H64" s="196">
        <v>225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200</v>
      </c>
      <c r="H65" s="196">
        <v>412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>
        <v>4457</v>
      </c>
    </row>
    <row r="69" spans="1:8" ht="15.75">
      <c r="A69" s="89" t="s">
        <v>210</v>
      </c>
      <c r="B69" s="91" t="s">
        <v>211</v>
      </c>
      <c r="C69" s="197"/>
      <c r="D69" s="196">
        <v>8679</v>
      </c>
      <c r="E69" s="201" t="s">
        <v>79</v>
      </c>
      <c r="F69" s="93" t="s">
        <v>216</v>
      </c>
      <c r="G69" s="197">
        <f>134</f>
        <v>134</v>
      </c>
      <c r="H69" s="196">
        <v>200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13549</v>
      </c>
      <c r="H71" s="598">
        <f>H59+H60+H61+H69+H70</f>
        <v>23218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36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</v>
      </c>
      <c r="D75" s="196">
        <v>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39</v>
      </c>
      <c r="D76" s="598">
        <f>SUM(D68:D75)</f>
        <v>8683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13549</v>
      </c>
      <c r="H79" s="600">
        <f>H71+H73+H75+H77</f>
        <v>23218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179</v>
      </c>
      <c r="D89" s="196">
        <v>4305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180</v>
      </c>
      <c r="D92" s="598">
        <f>SUM(D88:D91)</f>
        <v>4305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219</v>
      </c>
      <c r="D94" s="602">
        <f>D65+D76+D85+D92+D93</f>
        <v>12988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49326</v>
      </c>
      <c r="D95" s="604">
        <f>D94+D56</f>
        <v>55100</v>
      </c>
      <c r="E95" s="229" t="s">
        <v>941</v>
      </c>
      <c r="F95" s="489" t="s">
        <v>268</v>
      </c>
      <c r="G95" s="603">
        <f>G37+G40+G56+G79</f>
        <v>49326</v>
      </c>
      <c r="H95" s="604">
        <f>H37+H40+H56+H79</f>
        <v>55100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6" t="str">
        <f>pdeReportingDate</f>
        <v>12.07.2022 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 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977</v>
      </c>
      <c r="C103" s="705"/>
      <c r="D103" s="705"/>
      <c r="E103" s="705"/>
      <c r="M103" s="98"/>
    </row>
    <row r="104" spans="1:5" ht="21.75" customHeight="1">
      <c r="A104" s="695"/>
      <c r="B104" s="705" t="s">
        <v>977</v>
      </c>
      <c r="C104" s="705"/>
      <c r="D104" s="705"/>
      <c r="E104" s="705"/>
    </row>
    <row r="105" spans="1:13" ht="21.75" customHeight="1">
      <c r="A105" s="695"/>
      <c r="B105" s="705" t="s">
        <v>977</v>
      </c>
      <c r="C105" s="705"/>
      <c r="D105" s="705"/>
      <c r="E105" s="705"/>
      <c r="M105" s="98"/>
    </row>
    <row r="106" spans="1:5" ht="21.75" customHeight="1">
      <c r="A106" s="695"/>
      <c r="B106" s="705" t="s">
        <v>977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14" sqref="C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144</v>
      </c>
      <c r="D13" s="316">
        <v>125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549</v>
      </c>
      <c r="H14" s="316">
        <v>545</v>
      </c>
    </row>
    <row r="15" spans="1:8" ht="15.75">
      <c r="A15" s="194" t="s">
        <v>287</v>
      </c>
      <c r="B15" s="190" t="s">
        <v>288</v>
      </c>
      <c r="C15" s="316">
        <v>11</v>
      </c>
      <c r="D15" s="316">
        <v>10</v>
      </c>
      <c r="E15" s="245" t="s">
        <v>79</v>
      </c>
      <c r="F15" s="240" t="s">
        <v>289</v>
      </c>
      <c r="G15" s="316">
        <f>212+21</f>
        <v>233</v>
      </c>
      <c r="H15" s="316">
        <v>215</v>
      </c>
    </row>
    <row r="16" spans="1:8" ht="15.75">
      <c r="A16" s="194" t="s">
        <v>290</v>
      </c>
      <c r="B16" s="190" t="s">
        <v>291</v>
      </c>
      <c r="C16" s="316">
        <v>2</v>
      </c>
      <c r="D16" s="316">
        <v>2</v>
      </c>
      <c r="E16" s="236" t="s">
        <v>52</v>
      </c>
      <c r="F16" s="264" t="s">
        <v>292</v>
      </c>
      <c r="G16" s="628">
        <f>SUM(G12:G15)</f>
        <v>782</v>
      </c>
      <c r="H16" s="629">
        <f>SUM(H12:H15)</f>
        <v>760</v>
      </c>
    </row>
    <row r="17" spans="1:8" ht="31.5">
      <c r="A17" s="194" t="s">
        <v>293</v>
      </c>
      <c r="B17" s="190" t="s">
        <v>294</v>
      </c>
      <c r="C17" s="316">
        <v>200</v>
      </c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88+7</f>
        <v>95</v>
      </c>
      <c r="D19" s="316">
        <v>44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452</v>
      </c>
      <c r="D22" s="629">
        <f>SUM(D12:D18)+D19</f>
        <v>181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426</v>
      </c>
      <c r="D25" s="316">
        <v>665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41</v>
      </c>
      <c r="D28" s="316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468</v>
      </c>
      <c r="D29" s="629">
        <f>SUM(D25:D28)</f>
        <v>666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920</v>
      </c>
      <c r="D31" s="635">
        <f>D29+D22</f>
        <v>847</v>
      </c>
      <c r="E31" s="251" t="s">
        <v>824</v>
      </c>
      <c r="F31" s="266" t="s">
        <v>331</v>
      </c>
      <c r="G31" s="253">
        <f>G16+G18+G27</f>
        <v>782</v>
      </c>
      <c r="H31" s="254">
        <f>H16+H18+H27</f>
        <v>760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138</v>
      </c>
      <c r="H33" s="629">
        <f>IF((D31-H31)&gt;0,D31-H31,0)</f>
        <v>87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920</v>
      </c>
      <c r="D36" s="637">
        <f>D31-D34+D35</f>
        <v>847</v>
      </c>
      <c r="E36" s="262" t="s">
        <v>346</v>
      </c>
      <c r="F36" s="256" t="s">
        <v>347</v>
      </c>
      <c r="G36" s="267">
        <f>G35-G34+G31</f>
        <v>782</v>
      </c>
      <c r="H36" s="268">
        <f>H35-H34+H31</f>
        <v>760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138</v>
      </c>
      <c r="H37" s="254">
        <f>IF((D36-H36)&gt;0,D36-H36,0)</f>
        <v>87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138</v>
      </c>
      <c r="H42" s="244">
        <f>IF(H37&gt;0,IF(D38+H37&lt;0,0,D38+H37),IF(D37-D38&lt;0,D38-D37,0))</f>
        <v>87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138</v>
      </c>
      <c r="H44" s="268">
        <f>IF(D42=0,IF(H42-H43&gt;0,H42-H43+D43,0),IF(D42-D43&lt;0,D43-D42+H43,0))</f>
        <v>87</v>
      </c>
    </row>
    <row r="45" spans="1:8" ht="16.5" thickBot="1">
      <c r="A45" s="270" t="s">
        <v>371</v>
      </c>
      <c r="B45" s="271" t="s">
        <v>372</v>
      </c>
      <c r="C45" s="630">
        <f>C36+C38+C42</f>
        <v>920</v>
      </c>
      <c r="D45" s="631">
        <f>D36+D38+D42</f>
        <v>847</v>
      </c>
      <c r="E45" s="270" t="s">
        <v>373</v>
      </c>
      <c r="F45" s="272" t="s">
        <v>374</v>
      </c>
      <c r="G45" s="630">
        <f>G42+G36</f>
        <v>920</v>
      </c>
      <c r="H45" s="631">
        <f>H42+H36</f>
        <v>847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976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6" t="str">
        <f>pdeReportingDate</f>
        <v>12.07.2022 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 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977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977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977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977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683</v>
      </c>
      <c r="D11" s="197">
        <v>678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-126</v>
      </c>
      <c r="D12" s="197">
        <v>-114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-13</v>
      </c>
      <c r="D14" s="197">
        <v>-12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-4374</v>
      </c>
      <c r="D15" s="197">
        <v>-118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-347</v>
      </c>
      <c r="D20" s="197">
        <f>1-32</f>
        <v>-31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-4178</v>
      </c>
      <c r="D21" s="659">
        <f>SUM(D11:D20)</f>
        <v>403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-7251</f>
        <v>-7251</v>
      </c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8679</v>
      </c>
      <c r="D24" s="197">
        <v>493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1428</v>
      </c>
      <c r="D33" s="659">
        <f>SUM(D23:D32)</f>
        <v>493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5606</v>
      </c>
      <c r="D37" s="197">
        <v>2430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-6489</v>
      </c>
      <c r="D38" s="197">
        <v>-1289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-451</v>
      </c>
      <c r="D40" s="197">
        <v>-761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-41</v>
      </c>
      <c r="D42" s="197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-1375</v>
      </c>
      <c r="D43" s="661">
        <f>SUM(D35:D42)</f>
        <v>379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-4125</v>
      </c>
      <c r="D44" s="307">
        <f>D43+D33+D21</f>
        <v>1275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4305</v>
      </c>
      <c r="D45" s="309">
        <v>10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180</v>
      </c>
      <c r="D46" s="311">
        <f>D45+D44</f>
        <v>1285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180</v>
      </c>
      <c r="D47" s="298">
        <v>1285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10" t="s">
        <v>972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6" t="str">
        <f>pdeReportingDate</f>
        <v>12.07.2022 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 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977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977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977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977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C27" sqref="C2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7"/>
      <c r="B9" s="700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2"/>
      <c r="L9" s="712"/>
      <c r="M9" s="536" t="s">
        <v>825</v>
      </c>
      <c r="N9" s="532"/>
    </row>
    <row r="10" spans="1:14" s="533" customFormat="1" ht="31.5">
      <c r="A10" s="718"/>
      <c r="B10" s="701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12500</v>
      </c>
      <c r="J13" s="584">
        <f>'1-Баланс'!H30+'1-Баланс'!H33</f>
        <v>0</v>
      </c>
      <c r="K13" s="585"/>
      <c r="L13" s="584">
        <f>SUM(C13:K13)</f>
        <v>13994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12500</v>
      </c>
      <c r="J17" s="653">
        <f t="shared" si="2"/>
        <v>0</v>
      </c>
      <c r="K17" s="653">
        <f t="shared" si="2"/>
        <v>0</v>
      </c>
      <c r="L17" s="584">
        <f t="shared" si="1"/>
        <v>13994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-138</v>
      </c>
      <c r="K18" s="585"/>
      <c r="L18" s="584">
        <f t="shared" si="1"/>
        <v>-138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-3850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3850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>
        <v>3850</v>
      </c>
      <c r="J24" s="316"/>
      <c r="K24" s="316"/>
      <c r="L24" s="584">
        <f t="shared" si="1"/>
        <v>3850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>
        <v>3850</v>
      </c>
      <c r="F25" s="316"/>
      <c r="G25" s="316"/>
      <c r="H25" s="316"/>
      <c r="I25" s="316"/>
      <c r="J25" s="316"/>
      <c r="K25" s="316"/>
      <c r="L25" s="584">
        <f t="shared" si="1"/>
        <v>3850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-3850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16350</v>
      </c>
      <c r="J31" s="653">
        <f t="shared" si="6"/>
        <v>-138</v>
      </c>
      <c r="K31" s="653">
        <f t="shared" si="6"/>
        <v>0</v>
      </c>
      <c r="L31" s="584">
        <f t="shared" si="1"/>
        <v>13856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-3850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16350</v>
      </c>
      <c r="J34" s="587">
        <f t="shared" si="7"/>
        <v>-138</v>
      </c>
      <c r="K34" s="587">
        <f t="shared" si="7"/>
        <v>0</v>
      </c>
      <c r="L34" s="651">
        <f t="shared" si="1"/>
        <v>13856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6" t="str">
        <f>pdeReportingDate</f>
        <v>12.07.2022 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 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977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977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977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977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30.06.2022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6" t="str">
        <f>pdeReportingDate</f>
        <v>12.07.2022 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 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977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977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977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977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F21" sqref="F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41209</v>
      </c>
      <c r="E20" s="328">
        <v>5041</v>
      </c>
      <c r="F20" s="328">
        <v>200</v>
      </c>
      <c r="G20" s="329">
        <f t="shared" si="2"/>
        <v>46050</v>
      </c>
      <c r="H20" s="328"/>
      <c r="I20" s="328"/>
      <c r="J20" s="329">
        <f t="shared" si="3"/>
        <v>46050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46050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41209</v>
      </c>
      <c r="E43" s="349">
        <f>E19+E20+E22+E28+E41+E42</f>
        <v>5041</v>
      </c>
      <c r="F43" s="349">
        <f aca="true" t="shared" si="11" ref="F43:R43">F19+F20+F22+F28+F41+F42</f>
        <v>200</v>
      </c>
      <c r="G43" s="349">
        <f t="shared" si="11"/>
        <v>46050</v>
      </c>
      <c r="H43" s="349">
        <f t="shared" si="11"/>
        <v>0</v>
      </c>
      <c r="I43" s="349">
        <f t="shared" si="11"/>
        <v>0</v>
      </c>
      <c r="J43" s="349">
        <f t="shared" si="11"/>
        <v>46050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46050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6" t="str">
        <f>pdeReportingDate</f>
        <v>12.07.2022 г.</v>
      </c>
      <c r="D46" s="706"/>
      <c r="E46" s="706"/>
      <c r="F46" s="706"/>
      <c r="G46" s="706"/>
      <c r="H46" s="706"/>
      <c r="I46" s="706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7" t="str">
        <f>authorName</f>
        <v>Сателит Х АД - Станислав Арсов</v>
      </c>
      <c r="D48" s="707"/>
      <c r="E48" s="707"/>
      <c r="F48" s="707"/>
      <c r="G48" s="707"/>
      <c r="H48" s="707"/>
      <c r="I48" s="707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8"/>
      <c r="D50" s="708"/>
      <c r="E50" s="708"/>
      <c r="F50" s="708"/>
      <c r="G50" s="708"/>
      <c r="H50" s="708"/>
      <c r="I50" s="708"/>
    </row>
    <row r="51" spans="2:9" ht="15.75">
      <c r="B51" s="695"/>
      <c r="C51" s="705" t="s">
        <v>977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977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977</v>
      </c>
      <c r="D53" s="705"/>
      <c r="E53" s="705"/>
      <c r="F53" s="705"/>
      <c r="G53" s="574"/>
      <c r="H53" s="45"/>
      <c r="I53" s="42"/>
    </row>
    <row r="54" spans="2:9" ht="15.75">
      <c r="B54" s="695"/>
      <c r="C54" s="705" t="s">
        <v>977</v>
      </c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2:9" ht="15.75">
      <c r="B57" s="695"/>
      <c r="C57" s="705"/>
      <c r="D57" s="705"/>
      <c r="E57" s="705"/>
      <c r="F57" s="705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46:I46"/>
    <mergeCell ref="Q7:Q8"/>
    <mergeCell ref="R7:R8"/>
    <mergeCell ref="A7:B8"/>
    <mergeCell ref="C7:C8"/>
    <mergeCell ref="J7:J8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8">
      <selection activeCell="C99" sqref="C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3057</v>
      </c>
      <c r="D18" s="362">
        <f>+D19+D20</f>
        <v>0</v>
      </c>
      <c r="E18" s="369">
        <f t="shared" si="0"/>
        <v>3057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3057</v>
      </c>
      <c r="D20" s="368"/>
      <c r="E20" s="369">
        <f t="shared" si="0"/>
        <v>3057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3057</v>
      </c>
      <c r="D21" s="440">
        <f>D13+D17+D18</f>
        <v>0</v>
      </c>
      <c r="E21" s="441">
        <f>E13+E17+E18</f>
        <v>3057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36</v>
      </c>
      <c r="D35" s="362">
        <f>SUM(D36:D39)</f>
        <v>36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36</v>
      </c>
      <c r="D37" s="368">
        <v>36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</v>
      </c>
      <c r="D40" s="362">
        <f>SUM(D41:D44)</f>
        <v>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</v>
      </c>
      <c r="D44" s="368">
        <v>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39</v>
      </c>
      <c r="D45" s="438">
        <f>D26+D30+D31+D33+D32+D34+D35+D40</f>
        <v>39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3096</v>
      </c>
      <c r="D46" s="444">
        <f>D45+D23+D21+D11</f>
        <v>39</v>
      </c>
      <c r="E46" s="445">
        <f>E45+E23+E21+E11</f>
        <v>3057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18987</v>
      </c>
      <c r="D58" s="138">
        <f>D59+D61</f>
        <v>0</v>
      </c>
      <c r="E58" s="136">
        <f t="shared" si="1"/>
        <v>18987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18987</v>
      </c>
      <c r="D59" s="197"/>
      <c r="E59" s="136">
        <f t="shared" si="1"/>
        <v>18987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2934</v>
      </c>
      <c r="D65" s="197"/>
      <c r="E65" s="136">
        <f t="shared" si="1"/>
        <v>2934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21921</v>
      </c>
      <c r="D68" s="435">
        <f>D54+D58+D63+D64+D65+D66</f>
        <v>0</v>
      </c>
      <c r="E68" s="436">
        <f t="shared" si="1"/>
        <v>21921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10981</v>
      </c>
      <c r="D77" s="138">
        <f>D78+D80</f>
        <v>10981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10981</v>
      </c>
      <c r="D78" s="197">
        <v>10981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2003</v>
      </c>
      <c r="D82" s="138">
        <f>SUM(D83:D86)</f>
        <v>2003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2003</v>
      </c>
      <c r="D84" s="197">
        <v>2003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431</v>
      </c>
      <c r="D87" s="134">
        <f>SUM(D88:D92)+D96</f>
        <v>431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231</v>
      </c>
      <c r="D89" s="197">
        <v>231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200</v>
      </c>
      <c r="D90" s="197">
        <v>200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134</v>
      </c>
      <c r="D97" s="197">
        <v>134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13549</v>
      </c>
      <c r="D98" s="433">
        <f>D87+D82+D77+D73+D97</f>
        <v>13549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35470</v>
      </c>
      <c r="D99" s="427">
        <f>D98+D70+D68</f>
        <v>13549</v>
      </c>
      <c r="E99" s="427">
        <f>E98+E70+E68</f>
        <v>21921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6" t="str">
        <f>pdeReportingDate</f>
        <v>12.07.2022 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 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977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977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977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977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6" t="str">
        <f>pdeReportingDate</f>
        <v>12.07.2022 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 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5" t="s">
        <v>977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977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977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977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2021-12-10T13:26:48Z</cp:lastPrinted>
  <dcterms:created xsi:type="dcterms:W3CDTF">2006-09-16T00:00:00Z</dcterms:created>
  <dcterms:modified xsi:type="dcterms:W3CDTF">2022-07-12T13:22:46Z</dcterms:modified>
  <cp:category/>
  <cp:version/>
  <cp:contentType/>
  <cp:contentStatus/>
</cp:coreProperties>
</file>