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activeTab="3"/>
  </bookViews>
  <sheets>
    <sheet name="BS 06-30-08" sheetId="1" r:id="rId1"/>
    <sheet name="IS 06-30-08" sheetId="2" r:id="rId2"/>
    <sheet name="CF 06-30-08" sheetId="3" r:id="rId3"/>
    <sheet name="Equity 06-30-08" sheetId="4" r:id="rId4"/>
    <sheet name="BACB IS" sheetId="5" state="hidden" r:id="rId5"/>
    <sheet name="BACB BS" sheetId="6" state="hidden" r:id="rId6"/>
  </sheets>
  <externalReferences>
    <externalReference r:id="rId9"/>
  </externalReferences>
  <definedNames>
    <definedName name="_xlnm.Print_Area" localSheetId="4">'BACB IS'!$A$1:$F$35</definedName>
    <definedName name="_xlnm.Print_Area" localSheetId="0">'BS 06-30-08'!$A$1:$H$45</definedName>
    <definedName name="_xlnm.Print_Area" localSheetId="2">'CF 06-30-08'!$A$1:$E$44</definedName>
    <definedName name="_xlnm.Print_Area" localSheetId="1">'IS 06-30-08'!$A$1:$I$45</definedName>
  </definedNames>
  <calcPr fullCalcOnLoad="1"/>
</workbook>
</file>

<file path=xl/sharedStrings.xml><?xml version="1.0" encoding="utf-8"?>
<sst xmlns="http://schemas.openxmlformats.org/spreadsheetml/2006/main" count="162" uniqueCount="146">
  <si>
    <t>ASSETS</t>
  </si>
  <si>
    <t xml:space="preserve">    Cash and cash equivalents</t>
  </si>
  <si>
    <t xml:space="preserve">    Investments:</t>
  </si>
  <si>
    <t>Loans receivable</t>
  </si>
  <si>
    <t>Loan to BAPM</t>
  </si>
  <si>
    <t xml:space="preserve">   Total investments</t>
  </si>
  <si>
    <t>Loan loss reserve</t>
  </si>
  <si>
    <t xml:space="preserve">   Investments at fair value</t>
  </si>
  <si>
    <t xml:space="preserve">   Fixed assets, net</t>
  </si>
  <si>
    <t>TOTAL ASSETS</t>
  </si>
  <si>
    <t>LIABILITIES</t>
  </si>
  <si>
    <t>Loan from BAEF</t>
  </si>
  <si>
    <t>TOTAL LIABILITIES</t>
  </si>
  <si>
    <t>Capital</t>
  </si>
  <si>
    <t>TOTAL OWNERS' EQUITY</t>
  </si>
  <si>
    <t>TOTAL LIABILITIES AND OWNERS' EQUITY</t>
  </si>
  <si>
    <t>REVENUES</t>
  </si>
  <si>
    <t xml:space="preserve">    Interest</t>
  </si>
  <si>
    <t>Nachala</t>
  </si>
  <si>
    <t>Kompass</t>
  </si>
  <si>
    <t>Hotel Program</t>
  </si>
  <si>
    <t>Direct Investments</t>
  </si>
  <si>
    <t>Money Market</t>
  </si>
  <si>
    <t>TOTAL REVENUES</t>
  </si>
  <si>
    <t>EXPENSES</t>
  </si>
  <si>
    <t xml:space="preserve">    Payroll</t>
  </si>
  <si>
    <t xml:space="preserve">    Payroll taxes</t>
  </si>
  <si>
    <t xml:space="preserve">    Occupancy and telecommunications</t>
  </si>
  <si>
    <t xml:space="preserve">    General and administrative</t>
  </si>
  <si>
    <t xml:space="preserve">    Professional fees - legal ordinary</t>
  </si>
  <si>
    <t xml:space="preserve">    Professional fees - other</t>
  </si>
  <si>
    <t xml:space="preserve">    Depreciation and amortization</t>
  </si>
  <si>
    <t xml:space="preserve">    Bad debt expense</t>
  </si>
  <si>
    <t xml:space="preserve">    Interest on BAEF loan </t>
  </si>
  <si>
    <t xml:space="preserve">    Miscellaneous expense</t>
  </si>
  <si>
    <t>TOTAL EXPENSES</t>
  </si>
  <si>
    <t>Accounts payable and other liabilities</t>
  </si>
  <si>
    <t>Net income</t>
  </si>
  <si>
    <t>Mortgage loans</t>
  </si>
  <si>
    <t>Retained earnings</t>
  </si>
  <si>
    <t xml:space="preserve">   Interest receivable and other assets</t>
  </si>
  <si>
    <t>Income before income taxes</t>
  </si>
  <si>
    <t xml:space="preserve">    Current income tax expense</t>
  </si>
  <si>
    <t xml:space="preserve">    Net exchange gains</t>
  </si>
  <si>
    <t>Profit</t>
  </si>
  <si>
    <t>Share</t>
  </si>
  <si>
    <t>premiun</t>
  </si>
  <si>
    <t>Revaluation</t>
  </si>
  <si>
    <t>reserve</t>
  </si>
  <si>
    <t>General</t>
  </si>
  <si>
    <t>reserves</t>
  </si>
  <si>
    <t>capital</t>
  </si>
  <si>
    <t>CHANGES IN OPERATING ASSETS AND OPERATING LIABILITIES:</t>
  </si>
  <si>
    <t>NET CASH (USED IN) OPERATING ACTIVITIES</t>
  </si>
  <si>
    <t xml:space="preserve">   Purchase of securities</t>
  </si>
  <si>
    <t xml:space="preserve">   Proceeds form sale and redemption of securities</t>
  </si>
  <si>
    <t xml:space="preserve">   Purchases of property, plant and equipment</t>
  </si>
  <si>
    <t xml:space="preserve">   Proceeds from sale of property, plant and equipment</t>
  </si>
  <si>
    <t>NET CASH PROVIDED BY FINANCING ACTIVITIES</t>
  </si>
  <si>
    <t>Cash and cash equivalents at the beginning of the year</t>
  </si>
  <si>
    <t>NET INCOME</t>
  </si>
  <si>
    <t>ADJUSTMENTS TO RECONCILE NET INCOME TO NET CASH PROVIDED BY OPERATING ACTIVITIES:</t>
  </si>
  <si>
    <t>INCOME</t>
  </si>
  <si>
    <t>TOTAL INCOME</t>
  </si>
  <si>
    <t>Interest Income</t>
  </si>
  <si>
    <t>Interest Expense</t>
  </si>
  <si>
    <t>Net Interest Income</t>
  </si>
  <si>
    <t>Operating Expenses</t>
  </si>
  <si>
    <t>LIABILITIES AND SHAREHOLDERS' EQUITY</t>
  </si>
  <si>
    <t>TOTAL LIABILITIES AND SHAREHOLDERS' EQUITY</t>
  </si>
  <si>
    <t>SHAREHOLDERS' EQUITY</t>
  </si>
  <si>
    <t>TOTAL SHAREHOLDERS' EQUITY</t>
  </si>
  <si>
    <t xml:space="preserve">   Share capital</t>
  </si>
  <si>
    <t xml:space="preserve">   Revaluation reserve</t>
  </si>
  <si>
    <t xml:space="preserve">   Deposits from banks</t>
  </si>
  <si>
    <t xml:space="preserve">   Deposits from customers</t>
  </si>
  <si>
    <t xml:space="preserve">   Other liabilities</t>
  </si>
  <si>
    <t xml:space="preserve">   Other borrowed funds</t>
  </si>
  <si>
    <t xml:space="preserve">   Other assets</t>
  </si>
  <si>
    <t xml:space="preserve">   Property, plant and equipment</t>
  </si>
  <si>
    <t xml:space="preserve">   Trading portfolio</t>
  </si>
  <si>
    <t xml:space="preserve">   Cash and balances with the Central Bank</t>
  </si>
  <si>
    <t xml:space="preserve">   Due from other banks</t>
  </si>
  <si>
    <t>Provisions for impairment</t>
  </si>
  <si>
    <t xml:space="preserve">Deposits </t>
  </si>
  <si>
    <t>Loans</t>
  </si>
  <si>
    <t>Trading portfolio</t>
  </si>
  <si>
    <t>Investment securities-available-for-sale</t>
  </si>
  <si>
    <t>Other Borrowed funds</t>
  </si>
  <si>
    <t>Gains/(losses) from trading portfolio</t>
  </si>
  <si>
    <t>EUR'000</t>
  </si>
  <si>
    <t xml:space="preserve">   Loans and advances customers</t>
  </si>
  <si>
    <t xml:space="preserve">   Loans and advances customers, net</t>
  </si>
  <si>
    <t xml:space="preserve">   Investment securities - available-for-sale</t>
  </si>
  <si>
    <t xml:space="preserve">   Debt securities outstanding</t>
  </si>
  <si>
    <t>OFF-BALANCE SHEET LIABILITIES</t>
  </si>
  <si>
    <t>Deposits from banks</t>
  </si>
  <si>
    <t>Deposits from customers</t>
  </si>
  <si>
    <t>Debt securities outstanding</t>
  </si>
  <si>
    <t>Gains/(losses) from investment securities-available-for-sale</t>
  </si>
  <si>
    <t>Fees and commission income, net</t>
  </si>
  <si>
    <t>Gains/(losses) from foreign currency dealings</t>
  </si>
  <si>
    <t>Gains/(losses) from foreign currency revaluation</t>
  </si>
  <si>
    <t>Other operating income</t>
  </si>
  <si>
    <t>Income taxes</t>
  </si>
  <si>
    <t>INCOME BEFORE TAXATION</t>
  </si>
  <si>
    <t>CASH FLOWS FROM OPERATING ACTIVITIES:</t>
  </si>
  <si>
    <t>CASH FLOWS FROM INVESTING ACTIVITIES:</t>
  </si>
  <si>
    <t>CASH FLOWS FROM FINANCING ACTIVITIES:</t>
  </si>
  <si>
    <t>Net effect of exchange rate changes on cash and cash equivalents</t>
  </si>
  <si>
    <t xml:space="preserve">    Increase in provisions for impairment</t>
  </si>
  <si>
    <t xml:space="preserve">   Increase in deposits from banks and customers, net</t>
  </si>
  <si>
    <t xml:space="preserve">   Proceeds from other borrowed funds</t>
  </si>
  <si>
    <t xml:space="preserve">   Repayments of other borrowed funds</t>
  </si>
  <si>
    <t xml:space="preserve">   Proceeds from debt securities outstanding</t>
  </si>
  <si>
    <t xml:space="preserve">   Repayments of debt securities outstanding</t>
  </si>
  <si>
    <t>CONSOLIDATED STATEMENT OF SHAREHOLDERS' EQUITY</t>
  </si>
  <si>
    <t xml:space="preserve">   Investments in loans and advances to customers, net</t>
  </si>
  <si>
    <t>Unutilized commitments on loans</t>
  </si>
  <si>
    <t>Other off-balance sheet liabilities</t>
  </si>
  <si>
    <t xml:space="preserve">   Goodwill</t>
  </si>
  <si>
    <t>Earnings per share (in EUR)</t>
  </si>
  <si>
    <t>Basic</t>
  </si>
  <si>
    <t>Deluted</t>
  </si>
  <si>
    <t>Total</t>
  </si>
  <si>
    <t>Revaluation of investments securities-available-for sale</t>
  </si>
  <si>
    <t>Current year profit</t>
  </si>
  <si>
    <t>Distribution of profit through the year for:</t>
  </si>
  <si>
    <t xml:space="preserve">    Dividends</t>
  </si>
  <si>
    <t xml:space="preserve">    Share capital, reserves</t>
  </si>
  <si>
    <t xml:space="preserve">   Other </t>
  </si>
  <si>
    <t xml:space="preserve">   Share premium</t>
  </si>
  <si>
    <t xml:space="preserve">   Retained earnings</t>
  </si>
  <si>
    <t xml:space="preserve">   Increase in other assets</t>
  </si>
  <si>
    <t xml:space="preserve">   Decrease / (increase) in trading portfolio</t>
  </si>
  <si>
    <t xml:space="preserve">   Dividends paid</t>
  </si>
  <si>
    <t>Balance at 1 January 2008</t>
  </si>
  <si>
    <t>-</t>
  </si>
  <si>
    <t xml:space="preserve">    Deferred tax expense / (income)</t>
  </si>
  <si>
    <t>NET CASH PROVIDED BY INVESTING ACTIVITIES</t>
  </si>
  <si>
    <t xml:space="preserve">   (Increase) / decrease in minimum required statutory reserve with BNB</t>
  </si>
  <si>
    <t xml:space="preserve">   (Decrease) / increase in other liabilities</t>
  </si>
  <si>
    <t>NET INCREASE IN CASH AND CASH EQUIVALENTS</t>
  </si>
  <si>
    <t>Cash and cash equivalents at the end of the period</t>
  </si>
  <si>
    <t>for the period 01.01.2008 - 30.06.2008</t>
  </si>
  <si>
    <t>Shareholders' equity at 30 June 2008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</si>
</sst>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#,##0;\(#,##0\)"/>
    <numFmt numFmtId="174" formatCode="_(&quot;$&quot;* #,##0_);_(&quot;$&quot;* \(#,##0\);_(&quot;$&quot;* &quot;-&quot;??_);_(@_)"/>
    <numFmt numFmtId="175" formatCode="_(* #,##0_);_(* \(#,##0\);_(* &quot;-&quot;??_);_(@_)"/>
    <numFmt numFmtId="176" formatCode="_-&quot;$&quot;* #,##0;\-&quot;$&quot;* #,##0_-;_-&quot;$&quot;* &quot;-&quot;_-;_-@_-"/>
    <numFmt numFmtId="177" formatCode="0.0"/>
    <numFmt numFmtId="178" formatCode="_([$€-2]\ * #,##0_);_([$€-2]\ * \(#,##0\);_([$€-2]\ * &quot;-&quot;_);_(@_)"/>
    <numFmt numFmtId="179" formatCode="#,##0\ &quot;лв&quot;;\-#,##0\ &quot;лв&quot;"/>
    <numFmt numFmtId="180" formatCode="#,##0\ &quot;лв&quot;;[Red]\-#,##0\ &quot;лв&quot;"/>
    <numFmt numFmtId="181" formatCode="#,##0.00\ &quot;лв&quot;;\-#,##0.00\ &quot;лв&quot;"/>
    <numFmt numFmtId="182" formatCode="#,##0.00\ &quot;лв&quot;;[Red]\-#,##0.00\ &quot;лв&quot;"/>
    <numFmt numFmtId="183" formatCode="_-* #,##0\ &quot;лв&quot;_-;\-* #,##0\ &quot;лв&quot;_-;_-* &quot;-&quot;\ &quot;лв&quot;_-;_-@_-"/>
    <numFmt numFmtId="184" formatCode="_-* #,##0\ _л_в_-;\-* #,##0\ _л_в_-;_-* &quot;-&quot;\ _л_в_-;_-@_-"/>
    <numFmt numFmtId="185" formatCode="_-* #,##0.00\ &quot;лв&quot;_-;\-* #,##0.00\ &quot;лв&quot;_-;_-* &quot;-&quot;??\ &quot;лв&quot;_-;_-@_-"/>
    <numFmt numFmtId="186" formatCode="_-* #,##0.00\ _л_в_-;\-* #,##0.00\ _л_в_-;_-* &quot;-&quot;??\ _л_в_-;_-@_-"/>
    <numFmt numFmtId="187" formatCode="0_);\(0\)"/>
    <numFmt numFmtId="188" formatCode="0.00_);\(0.00\)"/>
    <numFmt numFmtId="189" formatCode="0.0_);\(0.0\)"/>
    <numFmt numFmtId="190" formatCode="0.000"/>
    <numFmt numFmtId="191" formatCode="0.0000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\ &quot; &quot;;\-#,##0\ &quot; &quot;"/>
    <numFmt numFmtId="196" formatCode="#,##0\ &quot; &quot;;[Red]\-#,##0\ &quot; &quot;"/>
    <numFmt numFmtId="197" formatCode="#,##0.00\ &quot; &quot;;\-#,##0.00\ &quot; &quot;"/>
    <numFmt numFmtId="198" formatCode="#,##0.00\ &quot; &quot;;[Red]\-#,##0.00\ &quot; &quot;"/>
    <numFmt numFmtId="199" formatCode="_-* #,##0\ &quot; &quot;_-;\-* #,##0\ &quot; &quot;_-;_-* &quot;-&quot;\ &quot; &quot;_-;_-@_-"/>
    <numFmt numFmtId="200" formatCode="_-* #,##0\ _ _-;\-* #,##0\ _ _-;_-* &quot;-&quot;\ _ _-;_-@_-"/>
    <numFmt numFmtId="201" formatCode="_-* #,##0.00\ &quot; &quot;_-;\-* #,##0.00\ &quot; &quot;_-;_-* &quot;-&quot;??\ &quot; &quot;_-;_-@_-"/>
    <numFmt numFmtId="202" formatCode="_-* #,##0.00\ _ _-;\-* #,##0.00\ _ _-;_-* &quot;-&quot;??\ _ _-;_-@_-"/>
    <numFmt numFmtId="203" formatCode="_-* #,##0.0\ _л_в_-;\-* #,##0.0\ _л_в_-;_-* &quot;-&quot;??\ _л_в_-;_-@_-"/>
    <numFmt numFmtId="204" formatCode="_-* #,##0.000\ _л_в_-;\-* #,##0.000\ _л_в_-;_-* &quot;-&quot;??\ _л_в_-;_-@_-"/>
    <numFmt numFmtId="205" formatCode="_-* #,##0\ _л_в_-;\-* #,##0\ _л_в_-;_-* &quot;-&quot;??\ _л_в_-;_-@_-"/>
    <numFmt numFmtId="206" formatCode="0.0%"/>
    <numFmt numFmtId="207" formatCode="#,##0.0"/>
    <numFmt numFmtId="208" formatCode="#,##0.00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-809]dd\ mmmm\ yyyy"/>
    <numFmt numFmtId="218" formatCode="[$-809]dd\ mmmm\ yyyy;@"/>
    <numFmt numFmtId="219" formatCode="d\.m\.yy;@"/>
    <numFmt numFmtId="220" formatCode="mm/dd/yyyy"/>
    <numFmt numFmtId="221" formatCode="#,##0.0_);\(#,##0.0\)"/>
    <numFmt numFmtId="222" formatCode="#,##0.0_);[Red]\(#,##0.0\)"/>
    <numFmt numFmtId="223" formatCode="_(* #,##0.00_);_(* \(#,##0.00\);_(* &quot;-&quot;_);_(@_)"/>
    <numFmt numFmtId="224" formatCode="[$-409]dddd\,\ mmmm\ dd\,\ yyyy"/>
    <numFmt numFmtId="225" formatCode="[$-409]h:mm:ss\ AM/PM"/>
    <numFmt numFmtId="226" formatCode="_(* #,##0.0_);_(* \(#,##0.0\);_(* &quot;-&quot;_);_(@_)"/>
    <numFmt numFmtId="227" formatCode="_(* #,##0.000_);_(* \(#,##0.000\);_(* &quot;-&quot;_);_(@_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2" fontId="4" fillId="0" borderId="0" xfId="15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42" fontId="4" fillId="0" borderId="2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 wrapText="1"/>
    </xf>
    <xf numFmtId="44" fontId="4" fillId="0" borderId="0" xfId="17" applyFont="1" applyAlignment="1">
      <alignment/>
    </xf>
    <xf numFmtId="174" fontId="4" fillId="0" borderId="0" xfId="0" applyNumberFormat="1" applyFont="1" applyBorder="1" applyAlignment="1">
      <alignment horizontal="right"/>
    </xf>
    <xf numFmtId="38" fontId="4" fillId="0" borderId="1" xfId="0" applyNumberFormat="1" applyFont="1" applyBorder="1" applyAlignment="1">
      <alignment horizontal="right"/>
    </xf>
    <xf numFmtId="42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6" fontId="4" fillId="0" borderId="0" xfId="15" applyNumberFormat="1" applyFont="1" applyAlignment="1">
      <alignment horizontal="right"/>
    </xf>
    <xf numFmtId="37" fontId="4" fillId="0" borderId="1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8" fontId="4" fillId="0" borderId="0" xfId="0" applyNumberFormat="1" applyFont="1" applyAlignment="1">
      <alignment horizontal="right"/>
    </xf>
    <xf numFmtId="176" fontId="4" fillId="0" borderId="0" xfId="15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2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37" fontId="4" fillId="0" borderId="0" xfId="0" applyNumberFormat="1" applyFont="1" applyAlignment="1">
      <alignment wrapText="1"/>
    </xf>
    <xf numFmtId="37" fontId="4" fillId="0" borderId="0" xfId="0" applyNumberFormat="1" applyFont="1" applyAlignment="1">
      <alignment horizontal="center" wrapText="1"/>
    </xf>
    <xf numFmtId="37" fontId="4" fillId="0" borderId="1" xfId="0" applyNumberFormat="1" applyFont="1" applyBorder="1" applyAlignment="1">
      <alignment wrapText="1"/>
    </xf>
    <xf numFmtId="37" fontId="4" fillId="0" borderId="0" xfId="0" applyNumberFormat="1" applyFont="1" applyBorder="1" applyAlignment="1">
      <alignment horizontal="right" wrapText="1"/>
    </xf>
    <xf numFmtId="37" fontId="4" fillId="0" borderId="0" xfId="0" applyNumberFormat="1" applyFont="1" applyBorder="1" applyAlignment="1">
      <alignment wrapText="1"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7" fontId="7" fillId="0" borderId="0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174" fontId="7" fillId="0" borderId="0" xfId="0" applyNumberFormat="1" applyFont="1" applyFill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Alignment="1">
      <alignment wrapText="1"/>
    </xf>
    <xf numFmtId="176" fontId="7" fillId="0" borderId="0" xfId="0" applyNumberFormat="1" applyFont="1" applyAlignment="1">
      <alignment/>
    </xf>
    <xf numFmtId="37" fontId="7" fillId="0" borderId="0" xfId="0" applyNumberFormat="1" applyFont="1" applyFill="1" applyAlignment="1">
      <alignment wrapText="1"/>
    </xf>
    <xf numFmtId="42" fontId="7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9" fontId="7" fillId="0" borderId="0" xfId="22" applyFont="1" applyAlignment="1">
      <alignment/>
    </xf>
    <xf numFmtId="10" fontId="7" fillId="0" borderId="0" xfId="22" applyNumberFormat="1" applyFont="1" applyAlignment="1">
      <alignment/>
    </xf>
    <xf numFmtId="37" fontId="7" fillId="0" borderId="0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74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1" xfId="0" applyNumberFormat="1" applyFont="1" applyBorder="1" applyAlignment="1">
      <alignment horizontal="right"/>
    </xf>
    <xf numFmtId="37" fontId="7" fillId="0" borderId="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7" fillId="0" borderId="2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206" fontId="7" fillId="0" borderId="0" xfId="22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20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 horizontal="right"/>
    </xf>
    <xf numFmtId="37" fontId="6" fillId="0" borderId="0" xfId="0" applyNumberFormat="1" applyFont="1" applyAlignment="1">
      <alignment/>
    </xf>
    <xf numFmtId="37" fontId="6" fillId="0" borderId="2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37" fontId="7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9" fontId="6" fillId="0" borderId="0" xfId="22" applyFont="1" applyFill="1" applyBorder="1" applyAlignment="1">
      <alignment horizontal="right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40" fontId="13" fillId="0" borderId="0" xfId="0" applyNumberFormat="1" applyFont="1" applyAlignment="1">
      <alignment/>
    </xf>
    <xf numFmtId="223" fontId="13" fillId="0" borderId="0" xfId="0" applyNumberFormat="1" applyFont="1" applyFill="1" applyBorder="1" applyAlignment="1">
      <alignment horizontal="right"/>
    </xf>
    <xf numFmtId="40" fontId="13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0" applyFont="1" applyAlignment="1">
      <alignment/>
    </xf>
    <xf numFmtId="0" fontId="14" fillId="0" borderId="0" xfId="21" applyFont="1" applyBorder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 horizontal="center" vertical="top" wrapText="1"/>
      <protection/>
    </xf>
    <xf numFmtId="0" fontId="7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wrapText="1"/>
      <protection/>
    </xf>
    <xf numFmtId="3" fontId="6" fillId="0" borderId="0" xfId="21" applyNumberFormat="1" applyFont="1" applyBorder="1" applyAlignment="1">
      <alignment/>
      <protection/>
    </xf>
    <xf numFmtId="37" fontId="6" fillId="0" borderId="0" xfId="21" applyNumberFormat="1" applyFont="1" applyBorder="1" applyAlignment="1">
      <alignment/>
      <protection/>
    </xf>
    <xf numFmtId="0" fontId="7" fillId="0" borderId="0" xfId="21" applyFont="1" applyAlignment="1">
      <alignment vertical="top"/>
      <protection/>
    </xf>
    <xf numFmtId="0" fontId="6" fillId="0" borderId="0" xfId="21" applyFont="1" applyBorder="1" applyAlignment="1">
      <alignment wrapText="1"/>
      <protection/>
    </xf>
    <xf numFmtId="0" fontId="7" fillId="0" borderId="0" xfId="21" applyFont="1" applyBorder="1" applyAlignment="1">
      <alignment wrapText="1"/>
      <protection/>
    </xf>
    <xf numFmtId="3" fontId="7" fillId="0" borderId="0" xfId="21" applyNumberFormat="1" applyFont="1" applyBorder="1" applyAlignment="1">
      <alignment horizontal="right"/>
      <protection/>
    </xf>
    <xf numFmtId="37" fontId="7" fillId="0" borderId="0" xfId="21" applyNumberFormat="1" applyFont="1" applyBorder="1" applyAlignment="1">
      <alignment/>
      <protection/>
    </xf>
    <xf numFmtId="3" fontId="6" fillId="0" borderId="1" xfId="21" applyNumberFormat="1" applyFont="1" applyBorder="1" applyAlignment="1">
      <alignment/>
      <protection/>
    </xf>
    <xf numFmtId="37" fontId="6" fillId="0" borderId="1" xfId="21" applyNumberFormat="1" applyFont="1" applyBorder="1" applyAlignment="1">
      <alignment/>
      <protection/>
    </xf>
    <xf numFmtId="0" fontId="15" fillId="0" borderId="0" xfId="21" applyFont="1">
      <alignment/>
      <protection/>
    </xf>
    <xf numFmtId="0" fontId="7" fillId="0" borderId="0" xfId="21" applyFont="1" applyFill="1" applyBorder="1" applyAlignment="1">
      <alignment wrapText="1"/>
      <protection/>
    </xf>
    <xf numFmtId="37" fontId="7" fillId="0" borderId="0" xfId="21" applyNumberFormat="1" applyFont="1" applyBorder="1" applyAlignment="1">
      <alignment horizontal="right"/>
      <protection/>
    </xf>
    <xf numFmtId="0" fontId="13" fillId="0" borderId="0" xfId="21" applyFont="1" applyBorder="1" applyAlignment="1">
      <alignment wrapText="1"/>
      <protection/>
    </xf>
    <xf numFmtId="37" fontId="7" fillId="0" borderId="1" xfId="21" applyNumberFormat="1" applyFont="1" applyBorder="1" applyAlignment="1">
      <alignment horizontal="right"/>
      <protection/>
    </xf>
    <xf numFmtId="37" fontId="6" fillId="0" borderId="2" xfId="21" applyNumberFormat="1" applyFont="1" applyBorder="1" applyAlignment="1">
      <alignment/>
      <protection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21" applyFont="1" applyAlignment="1">
      <alignment horizontal="center"/>
      <protection/>
    </xf>
    <xf numFmtId="14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/>
    </xf>
    <xf numFmtId="37" fontId="6" fillId="0" borderId="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/>
      <protection/>
    </xf>
    <xf numFmtId="3" fontId="6" fillId="0" borderId="0" xfId="21" applyNumberFormat="1" applyFont="1" applyFill="1" applyBorder="1" applyAlignment="1">
      <alignment/>
      <protection/>
    </xf>
    <xf numFmtId="37" fontId="7" fillId="0" borderId="0" xfId="21" applyNumberFormat="1" applyFont="1" applyFill="1" applyBorder="1" applyAlignment="1">
      <alignment horizontal="right"/>
      <protection/>
    </xf>
    <xf numFmtId="37" fontId="6" fillId="0" borderId="0" xfId="21" applyNumberFormat="1" applyFont="1" applyFill="1" applyBorder="1" applyAlignment="1">
      <alignment horizontal="right"/>
      <protection/>
    </xf>
    <xf numFmtId="37" fontId="6" fillId="0" borderId="0" xfId="21" applyNumberFormat="1" applyFont="1" applyFill="1" applyBorder="1" applyAlignment="1">
      <alignment/>
      <protection/>
    </xf>
    <xf numFmtId="37" fontId="7" fillId="0" borderId="1" xfId="21" applyNumberFormat="1" applyFont="1" applyFill="1" applyBorder="1" applyAlignment="1">
      <alignment horizontal="right"/>
      <protection/>
    </xf>
    <xf numFmtId="37" fontId="6" fillId="0" borderId="1" xfId="21" applyNumberFormat="1" applyFont="1" applyFill="1" applyBorder="1" applyAlignment="1">
      <alignment/>
      <protection/>
    </xf>
    <xf numFmtId="0" fontId="6" fillId="0" borderId="0" xfId="21" applyFont="1" applyAlignment="1">
      <alignment horizontal="center"/>
      <protection/>
    </xf>
    <xf numFmtId="0" fontId="8" fillId="0" borderId="0" xfId="0" applyFont="1" applyAlignment="1">
      <alignment/>
    </xf>
    <xf numFmtId="0" fontId="14" fillId="0" borderId="0" xfId="2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Отчет за собствения капитал-03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bacb\TREASURY\Dkck&amp;BSE\07-06-30\For%20Disc%20Consolidated\BACB_ENG_CONSOLIDATED_FS_06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06-30-07"/>
      <sheetName val="IS 06-30-07"/>
      <sheetName val="CF 06-30-07"/>
      <sheetName val="Equity 06-30-07"/>
      <sheetName val="BACB IS"/>
      <sheetName val="BACB 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="75" zoomScaleNormal="75" workbookViewId="0" topLeftCell="A13">
      <selection activeCell="F36" sqref="F36"/>
    </sheetView>
  </sheetViews>
  <sheetFormatPr defaultColWidth="9.00390625" defaultRowHeight="12.75"/>
  <cols>
    <col min="1" max="1" width="10.25390625" style="46" customWidth="1"/>
    <col min="2" max="2" width="12.00390625" style="46" customWidth="1"/>
    <col min="3" max="3" width="16.75390625" style="46" customWidth="1"/>
    <col min="4" max="4" width="21.75390625" style="46" customWidth="1"/>
    <col min="5" max="5" width="5.75390625" style="46" customWidth="1"/>
    <col min="6" max="6" width="15.625" style="162" bestFit="1" customWidth="1"/>
    <col min="7" max="7" width="5.75390625" style="46" customWidth="1"/>
    <col min="8" max="8" width="15.625" style="46" bestFit="1" customWidth="1"/>
    <col min="9" max="9" width="8.875" style="46" customWidth="1"/>
    <col min="10" max="10" width="13.25390625" style="46" customWidth="1"/>
    <col min="11" max="16384" width="8.875" style="46" customWidth="1"/>
  </cols>
  <sheetData>
    <row r="1" spans="2:8" s="44" customFormat="1" ht="15" customHeight="1">
      <c r="B1" s="50"/>
      <c r="C1" s="50"/>
      <c r="D1" s="50"/>
      <c r="E1" s="50"/>
      <c r="F1" s="158">
        <v>39629</v>
      </c>
      <c r="H1" s="112">
        <v>39447</v>
      </c>
    </row>
    <row r="2" spans="1:8" s="44" customFormat="1" ht="21.75" customHeight="1" thickBot="1">
      <c r="A2" s="49"/>
      <c r="B2" s="50"/>
      <c r="C2" s="50"/>
      <c r="D2" s="50"/>
      <c r="E2" s="50"/>
      <c r="F2" s="93" t="s">
        <v>90</v>
      </c>
      <c r="H2" s="93" t="s">
        <v>90</v>
      </c>
    </row>
    <row r="3" spans="1:6" s="44" customFormat="1" ht="15" customHeight="1">
      <c r="A3" s="49" t="s">
        <v>0</v>
      </c>
      <c r="B3" s="50"/>
      <c r="C3" s="50"/>
      <c r="D3" s="51"/>
      <c r="E3" s="51"/>
      <c r="F3" s="156"/>
    </row>
    <row r="4" spans="1:8" s="44" customFormat="1" ht="16.5" customHeight="1">
      <c r="A4" s="50" t="s">
        <v>81</v>
      </c>
      <c r="B4" s="50"/>
      <c r="C4" s="50"/>
      <c r="D4" s="53"/>
      <c r="E4" s="53"/>
      <c r="F4" s="91">
        <v>29136</v>
      </c>
      <c r="G4" s="47"/>
      <c r="H4" s="57">
        <v>23132</v>
      </c>
    </row>
    <row r="5" spans="1:8" s="44" customFormat="1" ht="16.5" customHeight="1">
      <c r="A5" s="50" t="s">
        <v>82</v>
      </c>
      <c r="B5" s="50"/>
      <c r="C5" s="50"/>
      <c r="D5" s="53"/>
      <c r="E5" s="53"/>
      <c r="F5" s="91">
        <v>28052</v>
      </c>
      <c r="G5" s="47"/>
      <c r="H5" s="57">
        <v>23696</v>
      </c>
    </row>
    <row r="6" spans="1:8" s="44" customFormat="1" ht="8.25" customHeight="1">
      <c r="A6" s="50"/>
      <c r="B6" s="50"/>
      <c r="C6" s="50"/>
      <c r="D6" s="53"/>
      <c r="E6" s="53"/>
      <c r="F6" s="91"/>
      <c r="G6" s="47"/>
      <c r="H6" s="57"/>
    </row>
    <row r="7" spans="1:8" s="44" customFormat="1" ht="16.5" customHeight="1">
      <c r="A7" s="50" t="s">
        <v>91</v>
      </c>
      <c r="B7" s="50"/>
      <c r="C7" s="50"/>
      <c r="D7" s="53"/>
      <c r="E7" s="53"/>
      <c r="F7" s="91">
        <v>350533</v>
      </c>
      <c r="G7" s="47"/>
      <c r="H7" s="57">
        <v>317420</v>
      </c>
    </row>
    <row r="8" spans="1:8" s="44" customFormat="1" ht="15" customHeight="1">
      <c r="A8" s="50"/>
      <c r="B8" s="50" t="s">
        <v>83</v>
      </c>
      <c r="C8" s="50"/>
      <c r="D8" s="50"/>
      <c r="E8" s="50"/>
      <c r="F8" s="109">
        <v>-17028</v>
      </c>
      <c r="G8" s="47"/>
      <c r="H8" s="85">
        <v>-15687</v>
      </c>
    </row>
    <row r="9" spans="1:8" s="44" customFormat="1" ht="15" customHeight="1">
      <c r="A9" s="50" t="s">
        <v>92</v>
      </c>
      <c r="B9" s="50"/>
      <c r="C9" s="50"/>
      <c r="D9" s="54"/>
      <c r="E9" s="54"/>
      <c r="F9" s="91">
        <f>F7+F8</f>
        <v>333505</v>
      </c>
      <c r="G9" s="47"/>
      <c r="H9" s="57">
        <f>H7+H8</f>
        <v>301733</v>
      </c>
    </row>
    <row r="10" spans="1:8" s="44" customFormat="1" ht="9" customHeight="1">
      <c r="A10" s="50"/>
      <c r="B10" s="50"/>
      <c r="C10" s="50"/>
      <c r="D10" s="54"/>
      <c r="E10" s="54"/>
      <c r="F10" s="91"/>
      <c r="G10" s="47"/>
      <c r="H10" s="57"/>
    </row>
    <row r="11" spans="1:8" s="44" customFormat="1" ht="15" customHeight="1">
      <c r="A11" s="50" t="s">
        <v>80</v>
      </c>
      <c r="B11" s="50"/>
      <c r="C11" s="50"/>
      <c r="D11" s="54"/>
      <c r="E11" s="54"/>
      <c r="F11" s="91">
        <v>1267</v>
      </c>
      <c r="G11" s="47"/>
      <c r="H11" s="57">
        <v>1804</v>
      </c>
    </row>
    <row r="12" spans="1:8" s="44" customFormat="1" ht="15" customHeight="1">
      <c r="A12" s="50" t="s">
        <v>93</v>
      </c>
      <c r="B12" s="50"/>
      <c r="C12" s="50"/>
      <c r="D12" s="53"/>
      <c r="E12" s="53"/>
      <c r="F12" s="159">
        <v>2666</v>
      </c>
      <c r="G12" s="47"/>
      <c r="H12" s="86">
        <v>3251</v>
      </c>
    </row>
    <row r="13" spans="1:8" s="44" customFormat="1" ht="15" customHeight="1">
      <c r="A13" s="50" t="s">
        <v>78</v>
      </c>
      <c r="B13" s="50"/>
      <c r="C13" s="50"/>
      <c r="D13" s="50"/>
      <c r="E13" s="50"/>
      <c r="F13" s="159">
        <v>1806</v>
      </c>
      <c r="G13" s="47"/>
      <c r="H13" s="86">
        <v>1579</v>
      </c>
    </row>
    <row r="14" spans="1:8" s="44" customFormat="1" ht="15" customHeight="1">
      <c r="A14" s="50" t="s">
        <v>120</v>
      </c>
      <c r="B14" s="50"/>
      <c r="C14" s="50"/>
      <c r="D14" s="50"/>
      <c r="E14" s="50"/>
      <c r="F14" s="159">
        <v>80</v>
      </c>
      <c r="G14" s="47"/>
      <c r="H14" s="86">
        <v>80</v>
      </c>
    </row>
    <row r="15" spans="1:8" s="44" customFormat="1" ht="15" customHeight="1">
      <c r="A15" s="50" t="s">
        <v>79</v>
      </c>
      <c r="B15" s="50"/>
      <c r="C15" s="50"/>
      <c r="D15" s="52"/>
      <c r="E15" s="52"/>
      <c r="F15" s="109">
        <v>2351</v>
      </c>
      <c r="G15" s="47"/>
      <c r="H15" s="85">
        <v>2481</v>
      </c>
    </row>
    <row r="16" spans="1:8" s="44" customFormat="1" ht="15" customHeight="1">
      <c r="A16" s="50"/>
      <c r="B16" s="50"/>
      <c r="C16" s="50"/>
      <c r="D16" s="50"/>
      <c r="E16" s="50"/>
      <c r="F16" s="159"/>
      <c r="G16" s="47"/>
      <c r="H16" s="86"/>
    </row>
    <row r="17" spans="1:8" s="44" customFormat="1" ht="15" customHeight="1" thickBot="1">
      <c r="A17" s="49" t="s">
        <v>9</v>
      </c>
      <c r="B17" s="49"/>
      <c r="C17" s="49"/>
      <c r="D17" s="56"/>
      <c r="E17" s="56"/>
      <c r="F17" s="160">
        <f>SUM(F9:F15)+F4+F5</f>
        <v>398863</v>
      </c>
      <c r="G17" s="47"/>
      <c r="H17" s="58">
        <f>SUM(H9:H15)+H4+H5</f>
        <v>357756</v>
      </c>
    </row>
    <row r="18" spans="1:8" s="44" customFormat="1" ht="15" customHeight="1" thickTop="1">
      <c r="A18" s="50"/>
      <c r="B18" s="50"/>
      <c r="C18" s="50"/>
      <c r="D18" s="50"/>
      <c r="E18" s="50"/>
      <c r="F18" s="159"/>
      <c r="G18" s="47"/>
      <c r="H18" s="86"/>
    </row>
    <row r="19" spans="1:8" s="44" customFormat="1" ht="15" customHeight="1">
      <c r="A19" s="50"/>
      <c r="B19" s="50"/>
      <c r="C19" s="50"/>
      <c r="D19" s="50"/>
      <c r="E19" s="50"/>
      <c r="F19" s="159"/>
      <c r="G19" s="47"/>
      <c r="H19" s="86"/>
    </row>
    <row r="20" spans="1:8" s="44" customFormat="1" ht="15" customHeight="1">
      <c r="A20" s="49" t="s">
        <v>68</v>
      </c>
      <c r="B20" s="50"/>
      <c r="C20" s="50"/>
      <c r="D20" s="50"/>
      <c r="E20" s="50"/>
      <c r="F20" s="159"/>
      <c r="G20" s="47"/>
      <c r="H20" s="86"/>
    </row>
    <row r="21" spans="1:8" s="44" customFormat="1" ht="15" customHeight="1">
      <c r="A21" s="49"/>
      <c r="B21" s="50"/>
      <c r="C21" s="50"/>
      <c r="D21" s="50"/>
      <c r="E21" s="50"/>
      <c r="F21" s="159"/>
      <c r="G21" s="47"/>
      <c r="H21" s="86"/>
    </row>
    <row r="22" spans="1:8" s="44" customFormat="1" ht="15" customHeight="1">
      <c r="A22" s="50" t="s">
        <v>10</v>
      </c>
      <c r="B22" s="50"/>
      <c r="C22" s="50"/>
      <c r="D22" s="50"/>
      <c r="E22" s="50"/>
      <c r="F22" s="159"/>
      <c r="G22" s="47"/>
      <c r="H22" s="86"/>
    </row>
    <row r="23" spans="1:8" s="44" customFormat="1" ht="15" customHeight="1">
      <c r="A23" s="50" t="s">
        <v>74</v>
      </c>
      <c r="B23" s="50"/>
      <c r="C23" s="50"/>
      <c r="D23" s="53"/>
      <c r="E23" s="53"/>
      <c r="F23" s="91">
        <v>7289</v>
      </c>
      <c r="G23" s="47"/>
      <c r="H23" s="57">
        <v>11513</v>
      </c>
    </row>
    <row r="24" spans="1:8" s="44" customFormat="1" ht="15" customHeight="1">
      <c r="A24" s="50" t="s">
        <v>75</v>
      </c>
      <c r="B24" s="50"/>
      <c r="C24" s="50"/>
      <c r="D24" s="53"/>
      <c r="E24" s="53"/>
      <c r="F24" s="91">
        <v>119744</v>
      </c>
      <c r="G24" s="47"/>
      <c r="H24" s="57">
        <v>99068</v>
      </c>
    </row>
    <row r="25" spans="1:8" s="44" customFormat="1" ht="15" customHeight="1">
      <c r="A25" s="50" t="s">
        <v>76</v>
      </c>
      <c r="B25" s="50"/>
      <c r="C25" s="50"/>
      <c r="D25" s="53"/>
      <c r="E25" s="53"/>
      <c r="F25" s="91">
        <v>1957</v>
      </c>
      <c r="G25" s="47"/>
      <c r="H25" s="57">
        <v>4097</v>
      </c>
    </row>
    <row r="26" spans="1:8" s="44" customFormat="1" ht="15" customHeight="1">
      <c r="A26" s="50" t="s">
        <v>77</v>
      </c>
      <c r="B26" s="50"/>
      <c r="C26" s="50"/>
      <c r="D26" s="53"/>
      <c r="E26" s="53"/>
      <c r="F26" s="91">
        <v>96882</v>
      </c>
      <c r="G26" s="47"/>
      <c r="H26" s="57">
        <v>66599</v>
      </c>
    </row>
    <row r="27" spans="1:8" s="44" customFormat="1" ht="15" customHeight="1">
      <c r="A27" s="101" t="s">
        <v>94</v>
      </c>
      <c r="B27" s="101"/>
      <c r="C27" s="101"/>
      <c r="D27" s="53"/>
      <c r="E27" s="53"/>
      <c r="F27" s="109">
        <v>87280</v>
      </c>
      <c r="G27" s="47"/>
      <c r="H27" s="85">
        <v>96903</v>
      </c>
    </row>
    <row r="28" spans="1:8" s="44" customFormat="1" ht="11.25" customHeight="1">
      <c r="A28" s="50"/>
      <c r="B28" s="50"/>
      <c r="C28" s="50"/>
      <c r="D28" s="53"/>
      <c r="E28" s="53"/>
      <c r="F28" s="91"/>
      <c r="G28" s="47"/>
      <c r="H28" s="57"/>
    </row>
    <row r="29" spans="1:8" s="44" customFormat="1" ht="15" customHeight="1">
      <c r="A29" s="50" t="s">
        <v>12</v>
      </c>
      <c r="B29" s="50"/>
      <c r="C29" s="50"/>
      <c r="D29" s="50"/>
      <c r="E29" s="50"/>
      <c r="F29" s="91">
        <f>SUM(F23:F27)</f>
        <v>313152</v>
      </c>
      <c r="G29" s="47"/>
      <c r="H29" s="57">
        <f>SUM(H23:H27)</f>
        <v>278180</v>
      </c>
    </row>
    <row r="30" spans="1:8" s="44" customFormat="1" ht="15" customHeight="1">
      <c r="A30" s="49"/>
      <c r="B30" s="50"/>
      <c r="C30" s="50"/>
      <c r="D30" s="50"/>
      <c r="E30" s="50"/>
      <c r="F30" s="91"/>
      <c r="G30" s="47"/>
      <c r="H30" s="57"/>
    </row>
    <row r="31" spans="1:8" s="44" customFormat="1" ht="15" customHeight="1">
      <c r="A31" s="50" t="s">
        <v>70</v>
      </c>
      <c r="B31" s="50"/>
      <c r="C31" s="50"/>
      <c r="D31" s="50"/>
      <c r="E31" s="50"/>
      <c r="F31" s="159"/>
      <c r="G31" s="47"/>
      <c r="H31" s="86"/>
    </row>
    <row r="32" spans="1:8" s="44" customFormat="1" ht="15" customHeight="1">
      <c r="A32" s="50" t="s">
        <v>72</v>
      </c>
      <c r="B32" s="50"/>
      <c r="C32" s="50"/>
      <c r="D32" s="50"/>
      <c r="E32" s="50"/>
      <c r="F32" s="159">
        <v>6455</v>
      </c>
      <c r="G32" s="47"/>
      <c r="H32" s="86">
        <v>6455</v>
      </c>
    </row>
    <row r="33" spans="1:8" s="44" customFormat="1" ht="15" customHeight="1">
      <c r="A33" s="50" t="s">
        <v>131</v>
      </c>
      <c r="B33" s="50"/>
      <c r="C33" s="50"/>
      <c r="D33" s="50"/>
      <c r="E33" s="50"/>
      <c r="F33" s="91">
        <v>435</v>
      </c>
      <c r="G33" s="47"/>
      <c r="H33" s="57">
        <v>435</v>
      </c>
    </row>
    <row r="34" spans="1:8" s="44" customFormat="1" ht="15" customHeight="1">
      <c r="A34" s="50" t="s">
        <v>132</v>
      </c>
      <c r="B34" s="50"/>
      <c r="C34" s="50"/>
      <c r="D34" s="50"/>
      <c r="E34" s="50"/>
      <c r="F34" s="91">
        <v>78746</v>
      </c>
      <c r="G34" s="47"/>
      <c r="H34" s="57">
        <v>72596</v>
      </c>
    </row>
    <row r="35" spans="1:8" s="44" customFormat="1" ht="15" customHeight="1">
      <c r="A35" s="50" t="s">
        <v>73</v>
      </c>
      <c r="B35" s="50"/>
      <c r="C35" s="50"/>
      <c r="D35" s="50"/>
      <c r="E35" s="50"/>
      <c r="F35" s="109">
        <v>75</v>
      </c>
      <c r="G35" s="47"/>
      <c r="H35" s="85">
        <v>90</v>
      </c>
    </row>
    <row r="36" spans="1:8" s="44" customFormat="1" ht="9.75" customHeight="1">
      <c r="A36" s="50"/>
      <c r="B36" s="50"/>
      <c r="C36" s="50"/>
      <c r="D36" s="50"/>
      <c r="E36" s="50"/>
      <c r="F36" s="91"/>
      <c r="G36" s="47"/>
      <c r="H36" s="57"/>
    </row>
    <row r="37" spans="1:8" s="44" customFormat="1" ht="15" customHeight="1">
      <c r="A37" s="50" t="s">
        <v>71</v>
      </c>
      <c r="B37" s="50"/>
      <c r="C37" s="50"/>
      <c r="D37" s="50"/>
      <c r="E37" s="50"/>
      <c r="F37" s="91">
        <f>SUM(F32:F35)</f>
        <v>85711</v>
      </c>
      <c r="G37" s="47"/>
      <c r="H37" s="57">
        <f>SUM(H32:H35)</f>
        <v>79576</v>
      </c>
    </row>
    <row r="38" spans="1:8" s="44" customFormat="1" ht="15" customHeight="1">
      <c r="A38" s="50"/>
      <c r="B38" s="50"/>
      <c r="C38" s="50"/>
      <c r="D38" s="50"/>
      <c r="E38" s="50"/>
      <c r="F38" s="159"/>
      <c r="G38" s="47"/>
      <c r="H38" s="86"/>
    </row>
    <row r="39" spans="1:8" s="44" customFormat="1" ht="15" customHeight="1" thickBot="1">
      <c r="A39" s="49" t="s">
        <v>69</v>
      </c>
      <c r="B39" s="49"/>
      <c r="C39" s="49"/>
      <c r="D39" s="56"/>
      <c r="E39" s="56"/>
      <c r="F39" s="160">
        <f>F29+F37</f>
        <v>398863</v>
      </c>
      <c r="G39" s="47"/>
      <c r="H39" s="58">
        <f>H29+H37</f>
        <v>357756</v>
      </c>
    </row>
    <row r="40" spans="1:8" s="44" customFormat="1" ht="15" customHeight="1" thickTop="1">
      <c r="A40" s="50"/>
      <c r="B40" s="50"/>
      <c r="C40" s="50"/>
      <c r="D40" s="50"/>
      <c r="E40" s="50"/>
      <c r="F40" s="159"/>
      <c r="G40" s="47"/>
      <c r="H40" s="86"/>
    </row>
    <row r="41" spans="1:8" s="44" customFormat="1" ht="15" customHeight="1">
      <c r="A41" s="50" t="s">
        <v>95</v>
      </c>
      <c r="B41" s="50"/>
      <c r="C41" s="50"/>
      <c r="D41" s="50"/>
      <c r="E41" s="50"/>
      <c r="F41" s="91"/>
      <c r="G41" s="47"/>
      <c r="H41" s="91"/>
    </row>
    <row r="42" spans="1:8" s="44" customFormat="1" ht="15" customHeight="1">
      <c r="A42" s="50" t="s">
        <v>118</v>
      </c>
      <c r="B42" s="50"/>
      <c r="C42" s="50"/>
      <c r="D42" s="50"/>
      <c r="E42" s="50"/>
      <c r="F42" s="91">
        <v>61035.628</v>
      </c>
      <c r="G42" s="47"/>
      <c r="H42" s="91">
        <v>59929</v>
      </c>
    </row>
    <row r="43" spans="1:8" s="44" customFormat="1" ht="15" customHeight="1">
      <c r="A43" s="50" t="s">
        <v>119</v>
      </c>
      <c r="B43" s="50"/>
      <c r="C43" s="50"/>
      <c r="D43" s="50"/>
      <c r="E43" s="50"/>
      <c r="F43" s="109">
        <v>1062.099</v>
      </c>
      <c r="G43" s="47"/>
      <c r="H43" s="109">
        <v>1916.3219707234268</v>
      </c>
    </row>
    <row r="44" spans="1:8" s="44" customFormat="1" ht="16.5" thickBot="1">
      <c r="A44" s="90"/>
      <c r="B44" s="50"/>
      <c r="C44" s="50"/>
      <c r="D44" s="50"/>
      <c r="E44" s="50"/>
      <c r="F44" s="87">
        <f>SUM(F42:F43)</f>
        <v>62097.727</v>
      </c>
      <c r="G44" s="110"/>
      <c r="H44" s="87">
        <f>SUM(H42:H43)</f>
        <v>61845.321970723424</v>
      </c>
    </row>
    <row r="45" spans="1:8" s="44" customFormat="1" ht="15.75" thickTop="1">
      <c r="A45" s="90"/>
      <c r="F45" s="161"/>
      <c r="H45" s="45"/>
    </row>
    <row r="46" spans="6:8" s="44" customFormat="1" ht="15">
      <c r="F46" s="161"/>
      <c r="H46" s="45"/>
    </row>
    <row r="47" spans="6:8" s="44" customFormat="1" ht="15">
      <c r="F47" s="161"/>
      <c r="H47" s="45"/>
    </row>
    <row r="48" spans="6:8" s="44" customFormat="1" ht="15">
      <c r="F48" s="161"/>
      <c r="H48" s="45"/>
    </row>
    <row r="49" spans="6:8" s="44" customFormat="1" ht="15">
      <c r="F49" s="161"/>
      <c r="H49" s="45"/>
    </row>
    <row r="50" s="44" customFormat="1" ht="15">
      <c r="F50" s="156"/>
    </row>
    <row r="51" s="44" customFormat="1" ht="15">
      <c r="F51" s="156"/>
    </row>
    <row r="52" s="44" customFormat="1" ht="15">
      <c r="F52" s="156"/>
    </row>
    <row r="53" s="44" customFormat="1" ht="15">
      <c r="F53" s="156"/>
    </row>
    <row r="54" s="44" customFormat="1" ht="15">
      <c r="F54" s="156"/>
    </row>
    <row r="55" s="44" customFormat="1" ht="15">
      <c r="F55" s="156"/>
    </row>
    <row r="56" s="44" customFormat="1" ht="15">
      <c r="F56" s="156"/>
    </row>
    <row r="57" s="44" customFormat="1" ht="15">
      <c r="F57" s="156"/>
    </row>
    <row r="58" s="44" customFormat="1" ht="15">
      <c r="F58" s="156"/>
    </row>
    <row r="59" s="44" customFormat="1" ht="15">
      <c r="F59" s="156"/>
    </row>
    <row r="60" s="44" customFormat="1" ht="15">
      <c r="F60" s="156"/>
    </row>
    <row r="61" s="44" customFormat="1" ht="15">
      <c r="F61" s="156"/>
    </row>
    <row r="62" s="44" customFormat="1" ht="15">
      <c r="F62" s="156"/>
    </row>
    <row r="63" s="44" customFormat="1" ht="15">
      <c r="F63" s="156"/>
    </row>
    <row r="64" s="44" customFormat="1" ht="15">
      <c r="F64" s="156"/>
    </row>
    <row r="65" s="44" customFormat="1" ht="15">
      <c r="F65" s="156"/>
    </row>
    <row r="66" s="44" customFormat="1" ht="15">
      <c r="F66" s="156"/>
    </row>
    <row r="67" s="44" customFormat="1" ht="15">
      <c r="F67" s="156"/>
    </row>
    <row r="68" s="44" customFormat="1" ht="15">
      <c r="F68" s="156"/>
    </row>
    <row r="69" spans="1:8" s="44" customFormat="1" ht="15">
      <c r="A69" s="46"/>
      <c r="B69" s="46"/>
      <c r="C69" s="46"/>
      <c r="D69" s="46"/>
      <c r="E69" s="46"/>
      <c r="F69" s="162"/>
      <c r="H69" s="46"/>
    </row>
  </sheetData>
  <printOptions horizontalCentered="1" verticalCentered="1"/>
  <pageMargins left="0.5" right="0.5" top="1.75" bottom="2.45" header="0.64" footer="1.14"/>
  <pageSetup horizontalDpi="1200" verticalDpi="1200" orientation="portrait" paperSize="9" scale="80" r:id="rId1"/>
  <headerFooter alignWithMargins="0">
    <oddHeader>&amp;C&amp;"Times New Roman,Bold"&amp;12BACB&amp;"Times New Roman,Regular"
&amp;"Times New Roman,Bold"CONSOLIDATED&amp;"Times New Roman,Regular" &amp;"Times New Roman,Bold"BALANCE SHEET &amp;"Times New Roman,Regular" 
 /unaudited/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"/>
  <sheetViews>
    <sheetView zoomScale="75" zoomScaleNormal="75" workbookViewId="0" topLeftCell="A13">
      <selection activeCell="K1" sqref="K1:K16384"/>
    </sheetView>
  </sheetViews>
  <sheetFormatPr defaultColWidth="9.00390625" defaultRowHeight="12.75"/>
  <cols>
    <col min="1" max="1" width="4.875" style="50" customWidth="1"/>
    <col min="2" max="2" width="11.375" style="50" customWidth="1"/>
    <col min="3" max="3" width="19.75390625" style="50" customWidth="1"/>
    <col min="4" max="4" width="9.875" style="50" customWidth="1"/>
    <col min="5" max="5" width="10.00390625" style="80" customWidth="1"/>
    <col min="6" max="6" width="15.625" style="95" bestFit="1" customWidth="1"/>
    <col min="7" max="7" width="5.125" style="80" customWidth="1"/>
    <col min="8" max="8" width="15.625" style="95" bestFit="1" customWidth="1"/>
    <col min="9" max="9" width="3.125" style="50" customWidth="1"/>
    <col min="10" max="10" width="8.25390625" style="50" customWidth="1"/>
    <col min="11" max="16384" width="11.375" style="50" customWidth="1"/>
  </cols>
  <sheetData>
    <row r="1" spans="5:8" ht="17.25" customHeight="1">
      <c r="E1" s="50"/>
      <c r="F1" s="158">
        <f>+'BS 06-30-08'!F1</f>
        <v>39629</v>
      </c>
      <c r="G1" s="44"/>
      <c r="H1" s="112">
        <v>39263</v>
      </c>
    </row>
    <row r="2" spans="1:8" ht="17.25" customHeight="1" thickBot="1">
      <c r="A2" s="49" t="s">
        <v>62</v>
      </c>
      <c r="E2" s="50"/>
      <c r="F2" s="93" t="s">
        <v>90</v>
      </c>
      <c r="G2" s="44"/>
      <c r="H2" s="93" t="s">
        <v>90</v>
      </c>
    </row>
    <row r="3" spans="1:5" ht="17.25" customHeight="1">
      <c r="A3" s="49"/>
      <c r="E3" s="50"/>
    </row>
    <row r="4" spans="1:8" ht="14.25" customHeight="1">
      <c r="A4" s="50" t="s">
        <v>64</v>
      </c>
      <c r="D4" s="52"/>
      <c r="E4" s="51"/>
      <c r="F4" s="96"/>
      <c r="G4" s="50"/>
      <c r="H4" s="96"/>
    </row>
    <row r="5" spans="2:10" ht="14.25" customHeight="1">
      <c r="B5" s="50" t="s">
        <v>84</v>
      </c>
      <c r="D5" s="59"/>
      <c r="E5" s="51"/>
      <c r="F5" s="88">
        <v>450</v>
      </c>
      <c r="G5" s="73"/>
      <c r="H5" s="83">
        <v>286</v>
      </c>
      <c r="J5" s="60"/>
    </row>
    <row r="6" spans="2:10" ht="16.5" customHeight="1">
      <c r="B6" s="50" t="s">
        <v>85</v>
      </c>
      <c r="D6" s="61"/>
      <c r="E6" s="53"/>
      <c r="F6" s="88">
        <v>26877</v>
      </c>
      <c r="G6" s="89"/>
      <c r="H6" s="83">
        <v>19414</v>
      </c>
      <c r="J6" s="55"/>
    </row>
    <row r="7" spans="2:10" ht="16.5" customHeight="1">
      <c r="B7" s="50" t="s">
        <v>86</v>
      </c>
      <c r="D7" s="61"/>
      <c r="E7" s="53"/>
      <c r="F7" s="88">
        <v>6</v>
      </c>
      <c r="G7" s="89"/>
      <c r="H7" s="83">
        <v>27</v>
      </c>
      <c r="J7" s="55"/>
    </row>
    <row r="8" spans="2:8" ht="17.25" customHeight="1">
      <c r="B8" s="50" t="s">
        <v>87</v>
      </c>
      <c r="D8" s="63"/>
      <c r="E8" s="53"/>
      <c r="F8" s="92">
        <v>56</v>
      </c>
      <c r="G8" s="62"/>
      <c r="H8" s="84">
        <v>111</v>
      </c>
    </row>
    <row r="9" spans="4:10" ht="14.25" customHeight="1">
      <c r="D9" s="55"/>
      <c r="E9" s="53"/>
      <c r="F9" s="88">
        <f>SUM(F5:F8)</f>
        <v>27389</v>
      </c>
      <c r="G9" s="62"/>
      <c r="H9" s="88">
        <f>SUM(H5:H8)</f>
        <v>19838</v>
      </c>
      <c r="J9" s="64"/>
    </row>
    <row r="10" spans="4:10" ht="14.25" customHeight="1">
      <c r="D10" s="55"/>
      <c r="E10" s="53"/>
      <c r="F10" s="88"/>
      <c r="G10" s="62"/>
      <c r="H10" s="88"/>
      <c r="J10" s="65"/>
    </row>
    <row r="11" spans="1:10" ht="14.25" customHeight="1">
      <c r="A11" s="50" t="s">
        <v>65</v>
      </c>
      <c r="D11" s="54"/>
      <c r="E11" s="50"/>
      <c r="F11" s="88"/>
      <c r="G11" s="50"/>
      <c r="H11" s="88"/>
      <c r="I11" s="55"/>
      <c r="J11" s="66"/>
    </row>
    <row r="12" spans="2:10" ht="14.25" customHeight="1">
      <c r="B12" s="50" t="s">
        <v>96</v>
      </c>
      <c r="D12" s="54"/>
      <c r="E12" s="54"/>
      <c r="F12" s="88">
        <v>258</v>
      </c>
      <c r="G12" s="50"/>
      <c r="H12" s="83">
        <v>160</v>
      </c>
      <c r="I12" s="55"/>
      <c r="J12" s="66"/>
    </row>
    <row r="13" spans="2:10" ht="14.25" customHeight="1">
      <c r="B13" s="50" t="s">
        <v>97</v>
      </c>
      <c r="D13" s="55"/>
      <c r="E13" s="54"/>
      <c r="F13" s="88">
        <v>2139</v>
      </c>
      <c r="G13" s="50"/>
      <c r="H13" s="83">
        <v>798</v>
      </c>
      <c r="J13" s="65"/>
    </row>
    <row r="14" spans="1:10" ht="14.25" customHeight="1">
      <c r="A14" s="101"/>
      <c r="B14" s="101" t="s">
        <v>88</v>
      </c>
      <c r="C14" s="101"/>
      <c r="D14" s="55"/>
      <c r="E14" s="54"/>
      <c r="F14" s="88">
        <v>2022</v>
      </c>
      <c r="G14" s="50"/>
      <c r="H14" s="88">
        <v>943</v>
      </c>
      <c r="J14" s="65"/>
    </row>
    <row r="15" spans="1:10" ht="14.25" customHeight="1">
      <c r="A15" s="101"/>
      <c r="B15" s="101" t="s">
        <v>98</v>
      </c>
      <c r="C15" s="101"/>
      <c r="D15" s="55"/>
      <c r="E15" s="53"/>
      <c r="F15" s="92">
        <v>2303</v>
      </c>
      <c r="G15" s="50"/>
      <c r="H15" s="92">
        <v>2202</v>
      </c>
      <c r="J15" s="65"/>
    </row>
    <row r="16" spans="4:9" ht="14.25" customHeight="1">
      <c r="D16" s="55"/>
      <c r="E16" s="53"/>
      <c r="F16" s="88">
        <f>SUM(F11:F15)</f>
        <v>6722</v>
      </c>
      <c r="G16" s="62"/>
      <c r="H16" s="88">
        <f>SUM(H11:H15)</f>
        <v>4103</v>
      </c>
      <c r="I16" s="55"/>
    </row>
    <row r="17" spans="4:9" ht="7.5" customHeight="1">
      <c r="D17" s="55"/>
      <c r="E17" s="50"/>
      <c r="F17" s="88"/>
      <c r="G17" s="62"/>
      <c r="H17" s="88"/>
      <c r="I17" s="55"/>
    </row>
    <row r="18" spans="1:9" ht="14.25" customHeight="1">
      <c r="A18" s="50" t="s">
        <v>66</v>
      </c>
      <c r="D18" s="55"/>
      <c r="E18" s="50"/>
      <c r="F18" s="88">
        <f>+F9-F16</f>
        <v>20667</v>
      </c>
      <c r="G18" s="62"/>
      <c r="H18" s="88">
        <f>+H9-H16</f>
        <v>15735</v>
      </c>
      <c r="I18" s="55"/>
    </row>
    <row r="19" spans="4:9" ht="9.75" customHeight="1">
      <c r="D19" s="55"/>
      <c r="E19" s="52"/>
      <c r="F19" s="88"/>
      <c r="G19" s="50"/>
      <c r="H19" s="88"/>
      <c r="I19" s="55"/>
    </row>
    <row r="20" spans="1:9" ht="12.75" customHeight="1">
      <c r="A20" s="50" t="s">
        <v>89</v>
      </c>
      <c r="D20" s="55"/>
      <c r="E20" s="52"/>
      <c r="F20" s="88">
        <f>-61-F21</f>
        <v>-62</v>
      </c>
      <c r="G20" s="50"/>
      <c r="H20" s="83">
        <v>131</v>
      </c>
      <c r="I20" s="55"/>
    </row>
    <row r="21" spans="1:9" ht="15.75" customHeight="1">
      <c r="A21" s="50" t="s">
        <v>99</v>
      </c>
      <c r="D21" s="55"/>
      <c r="E21" s="52"/>
      <c r="F21" s="88">
        <v>1</v>
      </c>
      <c r="G21" s="50"/>
      <c r="H21" s="83">
        <f>-386/1.95583</f>
        <v>-197.35866614174034</v>
      </c>
      <c r="I21" s="55"/>
    </row>
    <row r="22" spans="1:9" ht="14.25" customHeight="1">
      <c r="A22" s="50" t="s">
        <v>100</v>
      </c>
      <c r="D22" s="55"/>
      <c r="E22" s="50"/>
      <c r="F22" s="88">
        <f>969+328</f>
        <v>1297</v>
      </c>
      <c r="G22" s="50"/>
      <c r="H22" s="83">
        <f>1087+315</f>
        <v>1402</v>
      </c>
      <c r="I22" s="55"/>
    </row>
    <row r="23" spans="1:9" ht="14.25" customHeight="1">
      <c r="A23" s="50" t="s">
        <v>101</v>
      </c>
      <c r="D23" s="55"/>
      <c r="E23" s="56"/>
      <c r="F23" s="163">
        <v>151</v>
      </c>
      <c r="G23" s="50"/>
      <c r="H23" s="82">
        <v>164</v>
      </c>
      <c r="I23" s="55"/>
    </row>
    <row r="24" spans="1:9" ht="14.25" customHeight="1">
      <c r="A24" s="50" t="s">
        <v>102</v>
      </c>
      <c r="D24" s="55"/>
      <c r="E24" s="50"/>
      <c r="F24" s="88">
        <v>-32</v>
      </c>
      <c r="G24" s="67"/>
      <c r="H24" s="83">
        <v>-72</v>
      </c>
      <c r="I24" s="55"/>
    </row>
    <row r="25" spans="1:9" ht="14.25" customHeight="1">
      <c r="A25" s="50" t="s">
        <v>103</v>
      </c>
      <c r="D25" s="55"/>
      <c r="E25" s="50"/>
      <c r="F25" s="88">
        <v>385</v>
      </c>
      <c r="G25" s="50"/>
      <c r="H25" s="88">
        <v>676</v>
      </c>
      <c r="I25" s="55"/>
    </row>
    <row r="26" spans="4:9" ht="14.25" customHeight="1">
      <c r="D26" s="55"/>
      <c r="E26" s="50"/>
      <c r="F26" s="88"/>
      <c r="G26" s="50"/>
      <c r="H26" s="88"/>
      <c r="I26" s="55"/>
    </row>
    <row r="27" spans="1:8" ht="14.25" customHeight="1">
      <c r="A27" s="49" t="s">
        <v>63</v>
      </c>
      <c r="B27" s="49"/>
      <c r="C27" s="49"/>
      <c r="D27" s="68"/>
      <c r="E27" s="50"/>
      <c r="F27" s="99">
        <f>SUM(F18:F26)</f>
        <v>22407</v>
      </c>
      <c r="G27" s="50"/>
      <c r="H27" s="99">
        <f>SUM(H18:H26)</f>
        <v>17838.641333858257</v>
      </c>
    </row>
    <row r="28" spans="4:8" ht="14.25" customHeight="1">
      <c r="D28" s="52"/>
      <c r="E28" s="50"/>
      <c r="F28" s="88"/>
      <c r="G28" s="50"/>
      <c r="H28" s="88"/>
    </row>
    <row r="29" spans="1:10" ht="14.25" customHeight="1">
      <c r="A29" s="49" t="s">
        <v>24</v>
      </c>
      <c r="E29" s="53"/>
      <c r="F29" s="88"/>
      <c r="G29" s="50"/>
      <c r="H29" s="88"/>
      <c r="J29" s="52"/>
    </row>
    <row r="30" spans="5:10" ht="14.25" customHeight="1">
      <c r="E30" s="53"/>
      <c r="F30" s="88"/>
      <c r="G30" s="62"/>
      <c r="H30" s="88"/>
      <c r="J30" s="52"/>
    </row>
    <row r="31" spans="1:10" ht="15.75" customHeight="1">
      <c r="A31" s="50" t="s">
        <v>67</v>
      </c>
      <c r="E31" s="50"/>
      <c r="F31" s="88">
        <v>3101</v>
      </c>
      <c r="G31" s="62"/>
      <c r="H31" s="83">
        <v>2773</v>
      </c>
      <c r="J31" s="69"/>
    </row>
    <row r="32" spans="5:8" ht="10.5" customHeight="1">
      <c r="E32" s="50"/>
      <c r="F32" s="88"/>
      <c r="G32" s="62"/>
      <c r="H32" s="83"/>
    </row>
    <row r="33" spans="1:10" ht="14.25" customHeight="1">
      <c r="A33" s="50" t="s">
        <v>83</v>
      </c>
      <c r="E33" s="50"/>
      <c r="F33" s="88">
        <v>1577</v>
      </c>
      <c r="G33" s="50"/>
      <c r="H33" s="83">
        <v>1031</v>
      </c>
      <c r="J33" s="52"/>
    </row>
    <row r="34" spans="5:10" ht="14.25" customHeight="1">
      <c r="E34" s="50"/>
      <c r="F34" s="88"/>
      <c r="G34" s="50"/>
      <c r="H34" s="88"/>
      <c r="J34" s="52"/>
    </row>
    <row r="35" spans="1:10" ht="14.25" customHeight="1">
      <c r="A35" s="49" t="s">
        <v>35</v>
      </c>
      <c r="B35" s="49"/>
      <c r="C35" s="49"/>
      <c r="D35" s="49"/>
      <c r="E35" s="50"/>
      <c r="F35" s="99">
        <f>+F31+F33</f>
        <v>4678</v>
      </c>
      <c r="G35" s="50"/>
      <c r="H35" s="99">
        <f>+H31+H33</f>
        <v>3804</v>
      </c>
      <c r="J35" s="52"/>
    </row>
    <row r="36" spans="5:10" ht="14.25" customHeight="1">
      <c r="E36" s="50"/>
      <c r="F36" s="88"/>
      <c r="G36" s="50"/>
      <c r="H36" s="88"/>
      <c r="J36" s="52"/>
    </row>
    <row r="37" spans="1:10" ht="14.25" customHeight="1">
      <c r="A37" s="49" t="s">
        <v>105</v>
      </c>
      <c r="B37" s="49"/>
      <c r="C37" s="49"/>
      <c r="D37" s="49"/>
      <c r="E37" s="50"/>
      <c r="F37" s="99">
        <f>F27-F35</f>
        <v>17729</v>
      </c>
      <c r="G37" s="50"/>
      <c r="H37" s="99">
        <f>H27-H35</f>
        <v>14034.641333858257</v>
      </c>
      <c r="J37" s="69"/>
    </row>
    <row r="38" spans="5:10" ht="14.25" customHeight="1">
      <c r="E38" s="50"/>
      <c r="F38" s="88"/>
      <c r="G38" s="50"/>
      <c r="H38" s="88"/>
      <c r="J38" s="70"/>
    </row>
    <row r="39" spans="2:10" ht="14.25" customHeight="1">
      <c r="B39" s="50" t="s">
        <v>104</v>
      </c>
      <c r="E39" s="50"/>
      <c r="F39" s="88">
        <f>1773+124</f>
        <v>1897</v>
      </c>
      <c r="G39" s="50"/>
      <c r="H39" s="83">
        <f>1446-37</f>
        <v>1409</v>
      </c>
      <c r="J39" s="71"/>
    </row>
    <row r="40" spans="5:8" ht="14.25" customHeight="1">
      <c r="E40" s="50"/>
      <c r="F40" s="88"/>
      <c r="G40" s="50"/>
      <c r="H40" s="88"/>
    </row>
    <row r="41" spans="1:10" ht="16.5" customHeight="1" thickBot="1">
      <c r="A41" s="49" t="s">
        <v>60</v>
      </c>
      <c r="B41" s="49"/>
      <c r="C41" s="49"/>
      <c r="D41" s="72"/>
      <c r="E41" s="50"/>
      <c r="F41" s="100">
        <f>+F37-F39</f>
        <v>15832</v>
      </c>
      <c r="G41" s="50"/>
      <c r="H41" s="100">
        <f>+H37-H39</f>
        <v>12625.641333858257</v>
      </c>
      <c r="J41" s="94"/>
    </row>
    <row r="42" spans="1:10" ht="16.5" customHeight="1" thickTop="1">
      <c r="A42" s="49"/>
      <c r="B42" s="49"/>
      <c r="C42" s="49"/>
      <c r="D42" s="72"/>
      <c r="E42" s="50"/>
      <c r="F42" s="97"/>
      <c r="G42" s="50"/>
      <c r="H42" s="97"/>
      <c r="J42" s="69"/>
    </row>
    <row r="43" spans="1:8" ht="14.25" customHeight="1">
      <c r="A43" s="113" t="s">
        <v>121</v>
      </c>
      <c r="B43" s="114"/>
      <c r="C43" s="114"/>
      <c r="D43" s="114"/>
      <c r="E43" s="115"/>
      <c r="F43" s="164"/>
      <c r="G43" s="114"/>
      <c r="H43" s="111"/>
    </row>
    <row r="44" spans="1:8" s="73" customFormat="1" ht="15.75">
      <c r="A44" s="116"/>
      <c r="B44" s="117" t="s">
        <v>122</v>
      </c>
      <c r="C44" s="116"/>
      <c r="D44" s="116"/>
      <c r="E44" s="114"/>
      <c r="F44" s="120">
        <f>+F41/12624.725</f>
        <v>1.2540471178580128</v>
      </c>
      <c r="G44" s="117"/>
      <c r="H44" s="120">
        <f>+H41/12624.725</f>
        <v>1.0000725824806684</v>
      </c>
    </row>
    <row r="45" spans="1:8" s="73" customFormat="1" ht="15.75">
      <c r="A45" s="118"/>
      <c r="B45" s="117" t="s">
        <v>123</v>
      </c>
      <c r="C45" s="118"/>
      <c r="D45" s="116"/>
      <c r="E45" s="114"/>
      <c r="F45" s="121">
        <f>+F44</f>
        <v>1.2540471178580128</v>
      </c>
      <c r="G45" s="119"/>
      <c r="H45" s="121">
        <f>+H44</f>
        <v>1.0000725824806684</v>
      </c>
    </row>
    <row r="46" spans="1:8" s="73" customFormat="1" ht="15.75">
      <c r="A46" s="74"/>
      <c r="B46" s="74"/>
      <c r="C46" s="74"/>
      <c r="D46" s="75"/>
      <c r="E46" s="50"/>
      <c r="F46" s="96"/>
      <c r="G46" s="50"/>
      <c r="H46" s="122"/>
    </row>
    <row r="47" spans="1:8" s="73" customFormat="1" ht="15.75">
      <c r="A47" s="74"/>
      <c r="B47" s="74"/>
      <c r="C47" s="74"/>
      <c r="D47" s="76"/>
      <c r="E47" s="50"/>
      <c r="F47" s="96"/>
      <c r="G47" s="50"/>
      <c r="H47" s="96"/>
    </row>
    <row r="48" spans="4:8" s="73" customFormat="1" ht="15.75">
      <c r="D48" s="77"/>
      <c r="E48" s="50"/>
      <c r="F48" s="96"/>
      <c r="G48" s="50"/>
      <c r="H48" s="96"/>
    </row>
    <row r="49" spans="4:8" s="73" customFormat="1" ht="15.75">
      <c r="D49" s="77"/>
      <c r="E49" s="50"/>
      <c r="F49" s="96"/>
      <c r="G49" s="50"/>
      <c r="H49" s="96"/>
    </row>
    <row r="50" spans="4:8" s="73" customFormat="1" ht="15.75">
      <c r="D50" s="77"/>
      <c r="E50" s="50"/>
      <c r="F50" s="96"/>
      <c r="G50" s="50"/>
      <c r="H50" s="96"/>
    </row>
    <row r="51" spans="4:8" s="73" customFormat="1" ht="15.75">
      <c r="D51" s="54"/>
      <c r="E51" s="50"/>
      <c r="F51" s="98"/>
      <c r="G51" s="50"/>
      <c r="H51" s="98"/>
    </row>
    <row r="52" spans="4:8" s="73" customFormat="1" ht="15.75">
      <c r="D52" s="78"/>
      <c r="E52" s="50"/>
      <c r="F52" s="98"/>
      <c r="G52" s="50"/>
      <c r="H52" s="98"/>
    </row>
    <row r="53" spans="4:8" s="73" customFormat="1" ht="15.75">
      <c r="D53" s="54"/>
      <c r="E53" s="50"/>
      <c r="F53" s="98"/>
      <c r="G53" s="50"/>
      <c r="H53" s="98"/>
    </row>
    <row r="54" spans="4:8" s="73" customFormat="1" ht="15.75">
      <c r="D54" s="75"/>
      <c r="E54" s="50"/>
      <c r="F54" s="98"/>
      <c r="G54" s="50"/>
      <c r="H54" s="98"/>
    </row>
    <row r="55" spans="4:8" s="73" customFormat="1" ht="15.75">
      <c r="D55" s="75"/>
      <c r="E55" s="50"/>
      <c r="F55" s="98"/>
      <c r="G55" s="50"/>
      <c r="H55" s="98"/>
    </row>
    <row r="56" spans="5:8" s="73" customFormat="1" ht="15.75">
      <c r="E56" s="50"/>
      <c r="F56" s="98"/>
      <c r="G56" s="50"/>
      <c r="H56" s="98"/>
    </row>
    <row r="57" spans="1:8" s="73" customFormat="1" ht="15.75">
      <c r="A57" s="79"/>
      <c r="E57" s="50"/>
      <c r="F57" s="98"/>
      <c r="G57" s="50"/>
      <c r="H57" s="98"/>
    </row>
    <row r="58" spans="5:8" s="73" customFormat="1" ht="15.75">
      <c r="E58" s="50"/>
      <c r="F58" s="98"/>
      <c r="G58" s="50"/>
      <c r="H58" s="98"/>
    </row>
    <row r="59" spans="5:8" s="73" customFormat="1" ht="15.75">
      <c r="E59" s="50"/>
      <c r="F59" s="98"/>
      <c r="G59" s="50"/>
      <c r="H59" s="98"/>
    </row>
    <row r="60" spans="5:8" s="73" customFormat="1" ht="15.75">
      <c r="E60" s="50"/>
      <c r="F60" s="98"/>
      <c r="G60" s="50"/>
      <c r="H60" s="98"/>
    </row>
    <row r="61" spans="5:8" s="73" customFormat="1" ht="15.75">
      <c r="E61" s="50"/>
      <c r="F61" s="98"/>
      <c r="G61" s="50"/>
      <c r="H61" s="98"/>
    </row>
    <row r="62" spans="5:8" s="73" customFormat="1" ht="15.75">
      <c r="E62" s="50"/>
      <c r="F62" s="98"/>
      <c r="G62" s="50"/>
      <c r="H62" s="98"/>
    </row>
    <row r="63" spans="5:8" s="73" customFormat="1" ht="15.75">
      <c r="E63" s="50"/>
      <c r="F63" s="98"/>
      <c r="G63" s="50"/>
      <c r="H63" s="98"/>
    </row>
    <row r="64" spans="5:8" s="73" customFormat="1" ht="15.75">
      <c r="E64" s="50"/>
      <c r="F64" s="98"/>
      <c r="G64" s="50"/>
      <c r="H64" s="98"/>
    </row>
    <row r="65" spans="5:8" s="73" customFormat="1" ht="15.75">
      <c r="E65" s="50"/>
      <c r="F65" s="98"/>
      <c r="G65" s="50"/>
      <c r="H65" s="98"/>
    </row>
    <row r="66" spans="5:8" s="73" customFormat="1" ht="15.75">
      <c r="E66" s="50"/>
      <c r="F66" s="98"/>
      <c r="G66" s="50"/>
      <c r="H66" s="98"/>
    </row>
    <row r="67" spans="5:8" s="73" customFormat="1" ht="15.75">
      <c r="E67" s="50"/>
      <c r="F67" s="98"/>
      <c r="G67" s="50"/>
      <c r="H67" s="98"/>
    </row>
    <row r="68" spans="5:8" s="73" customFormat="1" ht="15.75">
      <c r="E68" s="50"/>
      <c r="F68" s="98"/>
      <c r="G68" s="50"/>
      <c r="H68" s="98"/>
    </row>
    <row r="69" spans="5:8" s="73" customFormat="1" ht="15.75">
      <c r="E69" s="50"/>
      <c r="F69" s="98"/>
      <c r="G69" s="50"/>
      <c r="H69" s="98"/>
    </row>
    <row r="70" spans="5:8" s="73" customFormat="1" ht="15.75">
      <c r="E70" s="80"/>
      <c r="F70" s="95"/>
      <c r="G70" s="50"/>
      <c r="H70" s="95"/>
    </row>
    <row r="71" spans="5:8" s="73" customFormat="1" ht="15.75">
      <c r="E71" s="80"/>
      <c r="F71" s="95"/>
      <c r="G71" s="80"/>
      <c r="H71" s="95"/>
    </row>
    <row r="72" spans="5:8" s="73" customFormat="1" ht="15.75">
      <c r="E72" s="80"/>
      <c r="F72" s="95"/>
      <c r="G72" s="80"/>
      <c r="H72" s="95"/>
    </row>
    <row r="73" spans="5:8" s="73" customFormat="1" ht="15.75">
      <c r="E73" s="80"/>
      <c r="F73" s="95"/>
      <c r="G73" s="80"/>
      <c r="H73" s="95"/>
    </row>
    <row r="74" spans="5:8" s="73" customFormat="1" ht="15.75">
      <c r="E74" s="80"/>
      <c r="F74" s="95"/>
      <c r="G74" s="80"/>
      <c r="H74" s="95"/>
    </row>
    <row r="75" spans="5:8" s="73" customFormat="1" ht="15.75">
      <c r="E75" s="80"/>
      <c r="F75" s="95"/>
      <c r="G75" s="80"/>
      <c r="H75" s="95"/>
    </row>
    <row r="76" spans="5:8" s="73" customFormat="1" ht="15.75">
      <c r="E76" s="80"/>
      <c r="F76" s="95"/>
      <c r="G76" s="80"/>
      <c r="H76" s="95"/>
    </row>
    <row r="77" spans="5:8" s="73" customFormat="1" ht="15.75">
      <c r="E77" s="80"/>
      <c r="F77" s="95"/>
      <c r="G77" s="80"/>
      <c r="H77" s="95"/>
    </row>
    <row r="78" spans="5:8" s="73" customFormat="1" ht="15.75">
      <c r="E78" s="80"/>
      <c r="F78" s="95"/>
      <c r="G78" s="80"/>
      <c r="H78" s="95"/>
    </row>
    <row r="79" spans="5:8" s="73" customFormat="1" ht="15.75">
      <c r="E79" s="80"/>
      <c r="F79" s="95"/>
      <c r="G79" s="80"/>
      <c r="H79" s="95"/>
    </row>
    <row r="80" spans="4:8" s="73" customFormat="1" ht="15.75">
      <c r="D80" s="78"/>
      <c r="E80" s="80"/>
      <c r="F80" s="95"/>
      <c r="G80" s="80"/>
      <c r="H80" s="95"/>
    </row>
    <row r="81" spans="5:8" s="73" customFormat="1" ht="15.75">
      <c r="E81" s="80"/>
      <c r="F81" s="95"/>
      <c r="G81" s="80"/>
      <c r="H81" s="95"/>
    </row>
    <row r="82" spans="5:8" s="73" customFormat="1" ht="15.75">
      <c r="E82" s="80"/>
      <c r="F82" s="95"/>
      <c r="G82" s="80"/>
      <c r="H82" s="95"/>
    </row>
    <row r="83" spans="5:8" s="73" customFormat="1" ht="15.75">
      <c r="E83" s="80"/>
      <c r="F83" s="95"/>
      <c r="G83" s="80"/>
      <c r="H83" s="95"/>
    </row>
    <row r="84" spans="5:8" s="73" customFormat="1" ht="15.75">
      <c r="E84" s="80"/>
      <c r="F84" s="95"/>
      <c r="G84" s="80"/>
      <c r="H84" s="95"/>
    </row>
    <row r="85" spans="5:8" s="73" customFormat="1" ht="15.75">
      <c r="E85" s="80"/>
      <c r="F85" s="95"/>
      <c r="G85" s="80"/>
      <c r="H85" s="95"/>
    </row>
    <row r="86" spans="5:8" s="73" customFormat="1" ht="15.75">
      <c r="E86" s="80"/>
      <c r="F86" s="95"/>
      <c r="G86" s="80"/>
      <c r="H86" s="95"/>
    </row>
    <row r="87" spans="5:8" s="73" customFormat="1" ht="15.75">
      <c r="E87" s="80"/>
      <c r="F87" s="95"/>
      <c r="G87" s="80"/>
      <c r="H87" s="95"/>
    </row>
    <row r="88" spans="5:8" s="73" customFormat="1" ht="15.75">
      <c r="E88" s="80"/>
      <c r="F88" s="95"/>
      <c r="G88" s="80"/>
      <c r="H88" s="95"/>
    </row>
    <row r="89" spans="5:8" s="73" customFormat="1" ht="15.75">
      <c r="E89" s="80"/>
      <c r="F89" s="95"/>
      <c r="G89" s="80"/>
      <c r="H89" s="95"/>
    </row>
    <row r="90" spans="5:8" s="73" customFormat="1" ht="15.75">
      <c r="E90" s="80"/>
      <c r="F90" s="95"/>
      <c r="G90" s="80"/>
      <c r="H90" s="95"/>
    </row>
    <row r="91" spans="5:8" s="73" customFormat="1" ht="15.75">
      <c r="E91" s="80"/>
      <c r="F91" s="95"/>
      <c r="G91" s="80"/>
      <c r="H91" s="95"/>
    </row>
    <row r="92" spans="5:8" s="73" customFormat="1" ht="15.75">
      <c r="E92" s="80"/>
      <c r="F92" s="95"/>
      <c r="G92" s="80"/>
      <c r="H92" s="95"/>
    </row>
    <row r="93" spans="5:8" s="73" customFormat="1" ht="15.75">
      <c r="E93" s="80"/>
      <c r="F93" s="95"/>
      <c r="G93" s="80"/>
      <c r="H93" s="95"/>
    </row>
    <row r="94" spans="5:8" s="73" customFormat="1" ht="15.75">
      <c r="E94" s="80"/>
      <c r="F94" s="95"/>
      <c r="G94" s="80"/>
      <c r="H94" s="95"/>
    </row>
    <row r="95" spans="5:8" s="73" customFormat="1" ht="15.75">
      <c r="E95" s="80"/>
      <c r="F95" s="95"/>
      <c r="G95" s="80"/>
      <c r="H95" s="95"/>
    </row>
    <row r="96" spans="5:8" s="73" customFormat="1" ht="15.75">
      <c r="E96" s="80"/>
      <c r="F96" s="95"/>
      <c r="G96" s="80"/>
      <c r="H96" s="95"/>
    </row>
    <row r="97" spans="5:8" s="73" customFormat="1" ht="15.75">
      <c r="E97" s="80"/>
      <c r="F97" s="95"/>
      <c r="G97" s="80"/>
      <c r="H97" s="95"/>
    </row>
    <row r="98" spans="5:8" s="73" customFormat="1" ht="15.75">
      <c r="E98" s="80"/>
      <c r="F98" s="95"/>
      <c r="G98" s="80"/>
      <c r="H98" s="95"/>
    </row>
    <row r="99" spans="5:8" s="73" customFormat="1" ht="15.75">
      <c r="E99" s="80"/>
      <c r="F99" s="95"/>
      <c r="G99" s="80"/>
      <c r="H99" s="95"/>
    </row>
    <row r="100" spans="5:8" s="73" customFormat="1" ht="15.75">
      <c r="E100" s="80"/>
      <c r="F100" s="95"/>
      <c r="G100" s="80"/>
      <c r="H100" s="95"/>
    </row>
    <row r="101" spans="5:8" s="73" customFormat="1" ht="15.75">
      <c r="E101" s="80"/>
      <c r="F101" s="95"/>
      <c r="G101" s="80"/>
      <c r="H101" s="95"/>
    </row>
    <row r="102" spans="5:8" s="73" customFormat="1" ht="15.75">
      <c r="E102" s="80"/>
      <c r="F102" s="95"/>
      <c r="G102" s="80"/>
      <c r="H102" s="95"/>
    </row>
    <row r="103" spans="5:8" s="73" customFormat="1" ht="15.75">
      <c r="E103" s="80"/>
      <c r="F103" s="95"/>
      <c r="G103" s="80"/>
      <c r="H103" s="95"/>
    </row>
    <row r="104" spans="5:8" s="73" customFormat="1" ht="15.75">
      <c r="E104" s="80"/>
      <c r="F104" s="95"/>
      <c r="G104" s="80"/>
      <c r="H104" s="95"/>
    </row>
    <row r="105" spans="5:8" s="73" customFormat="1" ht="15.75">
      <c r="E105" s="80"/>
      <c r="F105" s="95"/>
      <c r="G105" s="80"/>
      <c r="H105" s="95"/>
    </row>
    <row r="106" spans="5:8" s="73" customFormat="1" ht="15.75">
      <c r="E106" s="80"/>
      <c r="F106" s="95"/>
      <c r="G106" s="80"/>
      <c r="H106" s="95"/>
    </row>
    <row r="107" spans="5:8" s="73" customFormat="1" ht="15.75">
      <c r="E107" s="80"/>
      <c r="F107" s="95"/>
      <c r="G107" s="80"/>
      <c r="H107" s="95"/>
    </row>
    <row r="108" spans="5:8" s="73" customFormat="1" ht="15.75">
      <c r="E108" s="80"/>
      <c r="F108" s="95"/>
      <c r="G108" s="80"/>
      <c r="H108" s="95"/>
    </row>
    <row r="109" spans="5:8" s="73" customFormat="1" ht="15.75">
      <c r="E109" s="80"/>
      <c r="F109" s="95"/>
      <c r="G109" s="80"/>
      <c r="H109" s="95"/>
    </row>
    <row r="110" spans="5:8" s="73" customFormat="1" ht="15.75">
      <c r="E110" s="80"/>
      <c r="F110" s="95"/>
      <c r="G110" s="80"/>
      <c r="H110" s="95"/>
    </row>
    <row r="111" spans="5:8" s="73" customFormat="1" ht="15.75">
      <c r="E111" s="80"/>
      <c r="F111" s="95"/>
      <c r="G111" s="80"/>
      <c r="H111" s="95"/>
    </row>
    <row r="112" spans="5:8" s="73" customFormat="1" ht="15.75">
      <c r="E112" s="80"/>
      <c r="F112" s="95"/>
      <c r="G112" s="80"/>
      <c r="H112" s="95"/>
    </row>
    <row r="113" spans="5:8" s="73" customFormat="1" ht="15.75">
      <c r="E113" s="80"/>
      <c r="F113" s="95"/>
      <c r="G113" s="80"/>
      <c r="H113" s="95"/>
    </row>
    <row r="114" spans="5:8" s="73" customFormat="1" ht="15.75">
      <c r="E114" s="80"/>
      <c r="F114" s="95"/>
      <c r="G114" s="80"/>
      <c r="H114" s="95"/>
    </row>
    <row r="115" spans="5:8" s="73" customFormat="1" ht="15.75">
      <c r="E115" s="80"/>
      <c r="F115" s="95"/>
      <c r="G115" s="80"/>
      <c r="H115" s="95"/>
    </row>
    <row r="116" spans="5:8" s="73" customFormat="1" ht="15.75">
      <c r="E116" s="80"/>
      <c r="F116" s="95"/>
      <c r="G116" s="80"/>
      <c r="H116" s="95"/>
    </row>
    <row r="117" spans="5:8" s="73" customFormat="1" ht="15.75">
      <c r="E117" s="80"/>
      <c r="F117" s="95"/>
      <c r="G117" s="80"/>
      <c r="H117" s="95"/>
    </row>
    <row r="118" spans="5:8" s="73" customFormat="1" ht="15.75">
      <c r="E118" s="80"/>
      <c r="F118" s="95"/>
      <c r="G118" s="80"/>
      <c r="H118" s="95"/>
    </row>
    <row r="119" spans="5:8" s="73" customFormat="1" ht="15.75">
      <c r="E119" s="80"/>
      <c r="F119" s="95"/>
      <c r="G119" s="80"/>
      <c r="H119" s="95"/>
    </row>
    <row r="120" spans="5:8" s="73" customFormat="1" ht="15.75">
      <c r="E120" s="80"/>
      <c r="F120" s="95"/>
      <c r="G120" s="80"/>
      <c r="H120" s="95"/>
    </row>
    <row r="121" spans="5:8" s="73" customFormat="1" ht="15.75">
      <c r="E121" s="80"/>
      <c r="F121" s="95"/>
      <c r="G121" s="80"/>
      <c r="H121" s="95"/>
    </row>
    <row r="122" spans="5:8" s="73" customFormat="1" ht="15.75">
      <c r="E122" s="80"/>
      <c r="F122" s="95"/>
      <c r="G122" s="80"/>
      <c r="H122" s="95"/>
    </row>
    <row r="123" spans="5:8" s="73" customFormat="1" ht="15.75">
      <c r="E123" s="80"/>
      <c r="F123" s="95"/>
      <c r="G123" s="80"/>
      <c r="H123" s="95"/>
    </row>
    <row r="124" spans="5:8" s="73" customFormat="1" ht="15.75">
      <c r="E124" s="80"/>
      <c r="F124" s="95"/>
      <c r="G124" s="80"/>
      <c r="H124" s="95"/>
    </row>
    <row r="125" spans="5:8" s="73" customFormat="1" ht="15.75">
      <c r="E125" s="80"/>
      <c r="F125" s="95"/>
      <c r="G125" s="80"/>
      <c r="H125" s="95"/>
    </row>
    <row r="126" spans="5:8" s="73" customFormat="1" ht="15.75">
      <c r="E126" s="80"/>
      <c r="F126" s="95"/>
      <c r="G126" s="80"/>
      <c r="H126" s="95"/>
    </row>
    <row r="127" spans="5:8" s="73" customFormat="1" ht="15.75">
      <c r="E127" s="80"/>
      <c r="F127" s="95"/>
      <c r="G127" s="80"/>
      <c r="H127" s="95"/>
    </row>
    <row r="128" spans="5:8" s="73" customFormat="1" ht="15.75">
      <c r="E128" s="80"/>
      <c r="F128" s="95"/>
      <c r="G128" s="80"/>
      <c r="H128" s="95"/>
    </row>
    <row r="129" spans="5:8" s="73" customFormat="1" ht="15.75">
      <c r="E129" s="80"/>
      <c r="F129" s="95"/>
      <c r="G129" s="80"/>
      <c r="H129" s="95"/>
    </row>
    <row r="130" spans="5:8" s="73" customFormat="1" ht="15.75">
      <c r="E130" s="80"/>
      <c r="F130" s="95"/>
      <c r="G130" s="80"/>
      <c r="H130" s="95"/>
    </row>
    <row r="131" spans="5:8" s="73" customFormat="1" ht="15.75">
      <c r="E131" s="80"/>
      <c r="F131" s="95"/>
      <c r="G131" s="80"/>
      <c r="H131" s="95"/>
    </row>
    <row r="132" spans="5:8" s="73" customFormat="1" ht="15.75">
      <c r="E132" s="80"/>
      <c r="F132" s="95"/>
      <c r="G132" s="80"/>
      <c r="H132" s="95"/>
    </row>
    <row r="133" spans="5:8" s="73" customFormat="1" ht="15.75">
      <c r="E133" s="80"/>
      <c r="F133" s="95"/>
      <c r="G133" s="80"/>
      <c r="H133" s="95"/>
    </row>
    <row r="134" spans="5:8" s="73" customFormat="1" ht="15.75">
      <c r="E134" s="80"/>
      <c r="F134" s="95"/>
      <c r="G134" s="80"/>
      <c r="H134" s="95"/>
    </row>
    <row r="135" spans="5:8" s="73" customFormat="1" ht="15.75">
      <c r="E135" s="80"/>
      <c r="F135" s="95"/>
      <c r="G135" s="80"/>
      <c r="H135" s="95"/>
    </row>
    <row r="136" spans="5:8" s="73" customFormat="1" ht="15.75">
      <c r="E136" s="80"/>
      <c r="F136" s="95"/>
      <c r="G136" s="80"/>
      <c r="H136" s="95"/>
    </row>
    <row r="137" spans="5:8" s="73" customFormat="1" ht="15.75">
      <c r="E137" s="80"/>
      <c r="F137" s="95"/>
      <c r="G137" s="80"/>
      <c r="H137" s="95"/>
    </row>
    <row r="138" spans="5:8" s="73" customFormat="1" ht="15.75">
      <c r="E138" s="80"/>
      <c r="F138" s="95"/>
      <c r="G138" s="80"/>
      <c r="H138" s="95"/>
    </row>
    <row r="139" spans="5:8" s="73" customFormat="1" ht="15.75">
      <c r="E139" s="80"/>
      <c r="F139" s="95"/>
      <c r="G139" s="80"/>
      <c r="H139" s="95"/>
    </row>
    <row r="140" spans="5:8" s="73" customFormat="1" ht="15.75">
      <c r="E140" s="80"/>
      <c r="F140" s="95"/>
      <c r="G140" s="80"/>
      <c r="H140" s="95"/>
    </row>
    <row r="141" spans="5:8" s="73" customFormat="1" ht="15.75">
      <c r="E141" s="80"/>
      <c r="F141" s="95"/>
      <c r="G141" s="80"/>
      <c r="H141" s="95"/>
    </row>
    <row r="142" spans="5:8" s="73" customFormat="1" ht="15.75">
      <c r="E142" s="80"/>
      <c r="F142" s="95"/>
      <c r="G142" s="80"/>
      <c r="H142" s="95"/>
    </row>
    <row r="143" spans="5:8" s="73" customFormat="1" ht="15.75">
      <c r="E143" s="80"/>
      <c r="F143" s="95"/>
      <c r="G143" s="80"/>
      <c r="H143" s="95"/>
    </row>
    <row r="144" spans="5:8" s="73" customFormat="1" ht="15.75">
      <c r="E144" s="80"/>
      <c r="F144" s="95"/>
      <c r="G144" s="80"/>
      <c r="H144" s="95"/>
    </row>
    <row r="145" spans="5:8" s="73" customFormat="1" ht="15.75">
      <c r="E145" s="80"/>
      <c r="F145" s="95"/>
      <c r="G145" s="80"/>
      <c r="H145" s="95"/>
    </row>
    <row r="146" spans="5:8" s="73" customFormat="1" ht="15.75">
      <c r="E146" s="80"/>
      <c r="F146" s="95"/>
      <c r="G146" s="80"/>
      <c r="H146" s="95"/>
    </row>
    <row r="147" spans="5:8" s="73" customFormat="1" ht="15.75">
      <c r="E147" s="80"/>
      <c r="F147" s="95"/>
      <c r="G147" s="80"/>
      <c r="H147" s="95"/>
    </row>
    <row r="148" spans="5:8" s="73" customFormat="1" ht="15.75">
      <c r="E148" s="80"/>
      <c r="F148" s="95"/>
      <c r="G148" s="80"/>
      <c r="H148" s="95"/>
    </row>
    <row r="149" spans="5:8" s="73" customFormat="1" ht="15.75">
      <c r="E149" s="80"/>
      <c r="F149" s="95"/>
      <c r="G149" s="80"/>
      <c r="H149" s="95"/>
    </row>
    <row r="150" spans="5:8" s="73" customFormat="1" ht="15.75">
      <c r="E150" s="80"/>
      <c r="F150" s="95"/>
      <c r="G150" s="80"/>
      <c r="H150" s="95"/>
    </row>
    <row r="151" spans="5:8" s="73" customFormat="1" ht="15.75">
      <c r="E151" s="80"/>
      <c r="F151" s="95"/>
      <c r="G151" s="80"/>
      <c r="H151" s="95"/>
    </row>
    <row r="152" spans="5:8" s="73" customFormat="1" ht="15.75">
      <c r="E152" s="80"/>
      <c r="F152" s="95"/>
      <c r="G152" s="80"/>
      <c r="H152" s="95"/>
    </row>
    <row r="153" spans="5:8" s="73" customFormat="1" ht="15.75">
      <c r="E153" s="80"/>
      <c r="F153" s="95"/>
      <c r="G153" s="80"/>
      <c r="H153" s="95"/>
    </row>
    <row r="154" spans="5:8" s="73" customFormat="1" ht="15.75">
      <c r="E154" s="80"/>
      <c r="F154" s="95"/>
      <c r="G154" s="80"/>
      <c r="H154" s="95"/>
    </row>
    <row r="155" spans="5:8" s="73" customFormat="1" ht="15.75">
      <c r="E155" s="80"/>
      <c r="F155" s="95"/>
      <c r="G155" s="80"/>
      <c r="H155" s="95"/>
    </row>
    <row r="156" spans="5:8" s="73" customFormat="1" ht="15.75">
      <c r="E156" s="80"/>
      <c r="F156" s="95"/>
      <c r="G156" s="80"/>
      <c r="H156" s="95"/>
    </row>
    <row r="157" spans="5:8" s="73" customFormat="1" ht="15.75">
      <c r="E157" s="80"/>
      <c r="F157" s="95"/>
      <c r="G157" s="80"/>
      <c r="H157" s="95"/>
    </row>
    <row r="158" spans="5:8" s="73" customFormat="1" ht="15.75">
      <c r="E158" s="80"/>
      <c r="F158" s="95"/>
      <c r="G158" s="80"/>
      <c r="H158" s="95"/>
    </row>
    <row r="159" spans="5:8" s="73" customFormat="1" ht="15.75">
      <c r="E159" s="80"/>
      <c r="F159" s="95"/>
      <c r="G159" s="80"/>
      <c r="H159" s="95"/>
    </row>
    <row r="160" spans="5:8" s="73" customFormat="1" ht="15.75">
      <c r="E160" s="80"/>
      <c r="F160" s="95"/>
      <c r="G160" s="80"/>
      <c r="H160" s="95"/>
    </row>
    <row r="161" spans="5:8" s="73" customFormat="1" ht="15.75">
      <c r="E161" s="80"/>
      <c r="F161" s="95"/>
      <c r="G161" s="80"/>
      <c r="H161" s="95"/>
    </row>
    <row r="162" spans="5:8" s="73" customFormat="1" ht="15.75">
      <c r="E162" s="80"/>
      <c r="F162" s="95"/>
      <c r="G162" s="80"/>
      <c r="H162" s="95"/>
    </row>
    <row r="163" spans="5:8" s="73" customFormat="1" ht="15.75">
      <c r="E163" s="80"/>
      <c r="F163" s="95"/>
      <c r="G163" s="80"/>
      <c r="H163" s="95"/>
    </row>
    <row r="164" spans="5:8" s="73" customFormat="1" ht="15.75">
      <c r="E164" s="80"/>
      <c r="F164" s="95"/>
      <c r="G164" s="80"/>
      <c r="H164" s="95"/>
    </row>
    <row r="165" spans="5:8" s="73" customFormat="1" ht="15.75">
      <c r="E165" s="80"/>
      <c r="F165" s="95"/>
      <c r="G165" s="80"/>
      <c r="H165" s="95"/>
    </row>
    <row r="166" spans="5:8" s="73" customFormat="1" ht="15.75">
      <c r="E166" s="80"/>
      <c r="F166" s="95"/>
      <c r="G166" s="80"/>
      <c r="H166" s="95"/>
    </row>
    <row r="167" spans="5:8" s="73" customFormat="1" ht="15.75">
      <c r="E167" s="80"/>
      <c r="F167" s="95"/>
      <c r="G167" s="80"/>
      <c r="H167" s="95"/>
    </row>
    <row r="168" spans="5:8" s="73" customFormat="1" ht="15.75">
      <c r="E168" s="80"/>
      <c r="F168" s="95"/>
      <c r="G168" s="80"/>
      <c r="H168" s="95"/>
    </row>
    <row r="169" spans="5:8" s="73" customFormat="1" ht="15.75">
      <c r="E169" s="80"/>
      <c r="F169" s="95"/>
      <c r="G169" s="80"/>
      <c r="H169" s="95"/>
    </row>
    <row r="170" spans="5:8" s="73" customFormat="1" ht="15.75">
      <c r="E170" s="80"/>
      <c r="F170" s="95"/>
      <c r="G170" s="80"/>
      <c r="H170" s="95"/>
    </row>
    <row r="171" spans="5:8" s="73" customFormat="1" ht="15.75">
      <c r="E171" s="80"/>
      <c r="F171" s="95"/>
      <c r="G171" s="80"/>
      <c r="H171" s="95"/>
    </row>
    <row r="172" spans="5:8" s="73" customFormat="1" ht="15.75">
      <c r="E172" s="80"/>
      <c r="F172" s="95"/>
      <c r="G172" s="80"/>
      <c r="H172" s="95"/>
    </row>
    <row r="173" spans="5:8" s="73" customFormat="1" ht="15.75">
      <c r="E173" s="80"/>
      <c r="F173" s="95"/>
      <c r="G173" s="80"/>
      <c r="H173" s="95"/>
    </row>
    <row r="174" spans="5:8" s="73" customFormat="1" ht="15.75">
      <c r="E174" s="80"/>
      <c r="F174" s="95"/>
      <c r="G174" s="80"/>
      <c r="H174" s="95"/>
    </row>
    <row r="175" spans="5:8" s="73" customFormat="1" ht="15.75">
      <c r="E175" s="80"/>
      <c r="F175" s="95"/>
      <c r="G175" s="80"/>
      <c r="H175" s="95"/>
    </row>
    <row r="176" spans="5:8" s="73" customFormat="1" ht="15.75">
      <c r="E176" s="80"/>
      <c r="F176" s="95"/>
      <c r="G176" s="80"/>
      <c r="H176" s="95"/>
    </row>
    <row r="177" spans="5:8" s="73" customFormat="1" ht="15.75">
      <c r="E177" s="80"/>
      <c r="F177" s="95"/>
      <c r="G177" s="80"/>
      <c r="H177" s="95"/>
    </row>
    <row r="178" spans="5:8" s="73" customFormat="1" ht="15.75">
      <c r="E178" s="80"/>
      <c r="F178" s="95"/>
      <c r="G178" s="80"/>
      <c r="H178" s="95"/>
    </row>
    <row r="179" spans="5:8" s="73" customFormat="1" ht="15.75">
      <c r="E179" s="80"/>
      <c r="F179" s="95"/>
      <c r="G179" s="80"/>
      <c r="H179" s="95"/>
    </row>
    <row r="180" spans="5:8" s="73" customFormat="1" ht="15.75">
      <c r="E180" s="80"/>
      <c r="F180" s="95"/>
      <c r="G180" s="80"/>
      <c r="H180" s="95"/>
    </row>
    <row r="181" spans="5:8" s="73" customFormat="1" ht="15.75">
      <c r="E181" s="80"/>
      <c r="F181" s="95"/>
      <c r="G181" s="80"/>
      <c r="H181" s="95"/>
    </row>
    <row r="182" spans="5:8" s="73" customFormat="1" ht="15.75">
      <c r="E182" s="80"/>
      <c r="F182" s="95"/>
      <c r="G182" s="80"/>
      <c r="H182" s="95"/>
    </row>
    <row r="183" spans="5:8" s="73" customFormat="1" ht="15.75">
      <c r="E183" s="80"/>
      <c r="F183" s="95"/>
      <c r="G183" s="80"/>
      <c r="H183" s="95"/>
    </row>
    <row r="184" spans="5:8" s="73" customFormat="1" ht="15.75">
      <c r="E184" s="80"/>
      <c r="F184" s="95"/>
      <c r="G184" s="80"/>
      <c r="H184" s="95"/>
    </row>
    <row r="185" spans="5:8" s="73" customFormat="1" ht="15.75">
      <c r="E185" s="80"/>
      <c r="F185" s="95"/>
      <c r="G185" s="80"/>
      <c r="H185" s="95"/>
    </row>
    <row r="186" spans="5:8" s="73" customFormat="1" ht="15.75">
      <c r="E186" s="80"/>
      <c r="F186" s="95"/>
      <c r="G186" s="80"/>
      <c r="H186" s="95"/>
    </row>
    <row r="187" spans="5:8" s="73" customFormat="1" ht="15.75">
      <c r="E187" s="80"/>
      <c r="F187" s="95"/>
      <c r="G187" s="80"/>
      <c r="H187" s="95"/>
    </row>
    <row r="188" spans="5:8" s="73" customFormat="1" ht="15.75">
      <c r="E188" s="80"/>
      <c r="F188" s="95"/>
      <c r="G188" s="80"/>
      <c r="H188" s="95"/>
    </row>
    <row r="189" spans="5:8" s="73" customFormat="1" ht="15.75">
      <c r="E189" s="80"/>
      <c r="F189" s="95"/>
      <c r="G189" s="80"/>
      <c r="H189" s="95"/>
    </row>
    <row r="190" spans="5:8" s="73" customFormat="1" ht="15.75">
      <c r="E190" s="80"/>
      <c r="F190" s="95"/>
      <c r="G190" s="80"/>
      <c r="H190" s="95"/>
    </row>
    <row r="191" spans="5:8" s="73" customFormat="1" ht="15.75">
      <c r="E191" s="80"/>
      <c r="F191" s="95"/>
      <c r="G191" s="80"/>
      <c r="H191" s="95"/>
    </row>
    <row r="192" spans="5:8" s="73" customFormat="1" ht="15.75">
      <c r="E192" s="80"/>
      <c r="F192" s="95"/>
      <c r="G192" s="80"/>
      <c r="H192" s="95"/>
    </row>
    <row r="193" spans="5:8" s="73" customFormat="1" ht="15.75">
      <c r="E193" s="80"/>
      <c r="F193" s="95"/>
      <c r="G193" s="80"/>
      <c r="H193" s="95"/>
    </row>
    <row r="194" spans="5:8" s="73" customFormat="1" ht="15.75">
      <c r="E194" s="80"/>
      <c r="F194" s="95"/>
      <c r="G194" s="80"/>
      <c r="H194" s="95"/>
    </row>
    <row r="195" spans="5:8" s="73" customFormat="1" ht="15.75">
      <c r="E195" s="80"/>
      <c r="F195" s="95"/>
      <c r="G195" s="80"/>
      <c r="H195" s="95"/>
    </row>
    <row r="196" spans="5:8" s="73" customFormat="1" ht="15.75">
      <c r="E196" s="80"/>
      <c r="F196" s="95"/>
      <c r="G196" s="80"/>
      <c r="H196" s="95"/>
    </row>
    <row r="197" spans="5:8" s="73" customFormat="1" ht="15.75">
      <c r="E197" s="80"/>
      <c r="F197" s="95"/>
      <c r="G197" s="80"/>
      <c r="H197" s="95"/>
    </row>
    <row r="198" spans="5:8" s="73" customFormat="1" ht="15.75">
      <c r="E198" s="80"/>
      <c r="F198" s="95"/>
      <c r="G198" s="80"/>
      <c r="H198" s="95"/>
    </row>
    <row r="199" spans="5:8" s="73" customFormat="1" ht="15.75">
      <c r="E199" s="80"/>
      <c r="F199" s="95"/>
      <c r="G199" s="80"/>
      <c r="H199" s="95"/>
    </row>
    <row r="200" spans="5:8" s="73" customFormat="1" ht="15.75">
      <c r="E200" s="80"/>
      <c r="F200" s="95"/>
      <c r="G200" s="80"/>
      <c r="H200" s="95"/>
    </row>
    <row r="201" spans="5:8" s="73" customFormat="1" ht="15.75">
      <c r="E201" s="80"/>
      <c r="F201" s="95"/>
      <c r="G201" s="80"/>
      <c r="H201" s="95"/>
    </row>
    <row r="202" spans="5:8" s="73" customFormat="1" ht="15.75">
      <c r="E202" s="80"/>
      <c r="F202" s="95"/>
      <c r="G202" s="80"/>
      <c r="H202" s="95"/>
    </row>
    <row r="203" spans="5:8" s="73" customFormat="1" ht="15.75">
      <c r="E203" s="80"/>
      <c r="F203" s="95"/>
      <c r="G203" s="80"/>
      <c r="H203" s="95"/>
    </row>
    <row r="204" spans="5:8" s="73" customFormat="1" ht="15.75">
      <c r="E204" s="80"/>
      <c r="F204" s="95"/>
      <c r="G204" s="80"/>
      <c r="H204" s="95"/>
    </row>
    <row r="205" spans="5:8" s="73" customFormat="1" ht="15.75">
      <c r="E205" s="80"/>
      <c r="F205" s="95"/>
      <c r="G205" s="80"/>
      <c r="H205" s="95"/>
    </row>
    <row r="206" spans="5:8" s="73" customFormat="1" ht="15.75">
      <c r="E206" s="80"/>
      <c r="F206" s="95"/>
      <c r="G206" s="80"/>
      <c r="H206" s="95"/>
    </row>
    <row r="207" spans="5:8" s="73" customFormat="1" ht="15.75">
      <c r="E207" s="80"/>
      <c r="F207" s="95"/>
      <c r="G207" s="80"/>
      <c r="H207" s="95"/>
    </row>
    <row r="208" spans="5:8" s="73" customFormat="1" ht="15.75">
      <c r="E208" s="80"/>
      <c r="F208" s="95"/>
      <c r="G208" s="80"/>
      <c r="H208" s="95"/>
    </row>
    <row r="209" spans="5:8" s="73" customFormat="1" ht="15.75">
      <c r="E209" s="80"/>
      <c r="F209" s="95"/>
      <c r="G209" s="80"/>
      <c r="H209" s="95"/>
    </row>
    <row r="210" spans="5:8" s="73" customFormat="1" ht="15.75">
      <c r="E210" s="80"/>
      <c r="F210" s="95"/>
      <c r="G210" s="80"/>
      <c r="H210" s="95"/>
    </row>
    <row r="211" spans="5:8" s="73" customFormat="1" ht="15.75">
      <c r="E211" s="80"/>
      <c r="F211" s="95"/>
      <c r="G211" s="80"/>
      <c r="H211" s="95"/>
    </row>
    <row r="212" spans="5:8" s="73" customFormat="1" ht="15.75">
      <c r="E212" s="80"/>
      <c r="F212" s="95"/>
      <c r="G212" s="80"/>
      <c r="H212" s="95"/>
    </row>
    <row r="213" spans="5:8" s="73" customFormat="1" ht="15.75">
      <c r="E213" s="80"/>
      <c r="F213" s="95"/>
      <c r="G213" s="80"/>
      <c r="H213" s="95"/>
    </row>
    <row r="214" spans="5:8" s="73" customFormat="1" ht="15.75">
      <c r="E214" s="80"/>
      <c r="F214" s="95"/>
      <c r="G214" s="80"/>
      <c r="H214" s="95"/>
    </row>
    <row r="215" spans="5:8" s="73" customFormat="1" ht="15.75">
      <c r="E215" s="80"/>
      <c r="F215" s="95"/>
      <c r="G215" s="80"/>
      <c r="H215" s="95"/>
    </row>
    <row r="216" spans="5:8" s="73" customFormat="1" ht="15.75">
      <c r="E216" s="80"/>
      <c r="F216" s="95"/>
      <c r="G216" s="80"/>
      <c r="H216" s="95"/>
    </row>
    <row r="217" spans="5:8" s="73" customFormat="1" ht="15.75">
      <c r="E217" s="80"/>
      <c r="F217" s="95"/>
      <c r="G217" s="80"/>
      <c r="H217" s="95"/>
    </row>
    <row r="218" spans="5:8" s="73" customFormat="1" ht="15.75">
      <c r="E218" s="80"/>
      <c r="F218" s="95"/>
      <c r="G218" s="80"/>
      <c r="H218" s="95"/>
    </row>
    <row r="219" spans="5:8" s="73" customFormat="1" ht="15.75">
      <c r="E219" s="80"/>
      <c r="F219" s="95"/>
      <c r="G219" s="80"/>
      <c r="H219" s="95"/>
    </row>
    <row r="220" spans="5:8" s="73" customFormat="1" ht="15.75">
      <c r="E220" s="80"/>
      <c r="F220" s="95"/>
      <c r="G220" s="80"/>
      <c r="H220" s="95"/>
    </row>
    <row r="221" spans="5:8" s="73" customFormat="1" ht="15.75">
      <c r="E221" s="80"/>
      <c r="F221" s="95"/>
      <c r="G221" s="80"/>
      <c r="H221" s="95"/>
    </row>
    <row r="222" spans="5:8" s="73" customFormat="1" ht="15.75">
      <c r="E222" s="80"/>
      <c r="F222" s="95"/>
      <c r="G222" s="80"/>
      <c r="H222" s="95"/>
    </row>
    <row r="223" spans="5:8" s="73" customFormat="1" ht="15.75">
      <c r="E223" s="80"/>
      <c r="F223" s="95"/>
      <c r="G223" s="80"/>
      <c r="H223" s="95"/>
    </row>
    <row r="224" spans="5:8" s="73" customFormat="1" ht="15.75">
      <c r="E224" s="80"/>
      <c r="F224" s="95"/>
      <c r="G224" s="80"/>
      <c r="H224" s="95"/>
    </row>
    <row r="225" spans="5:8" s="73" customFormat="1" ht="15.75">
      <c r="E225" s="80"/>
      <c r="F225" s="95"/>
      <c r="G225" s="80"/>
      <c r="H225" s="95"/>
    </row>
    <row r="226" spans="5:8" s="73" customFormat="1" ht="15.75">
      <c r="E226" s="80"/>
      <c r="F226" s="95"/>
      <c r="G226" s="80"/>
      <c r="H226" s="95"/>
    </row>
    <row r="227" spans="5:8" s="73" customFormat="1" ht="15.75">
      <c r="E227" s="80"/>
      <c r="F227" s="95"/>
      <c r="G227" s="80"/>
      <c r="H227" s="95"/>
    </row>
    <row r="228" spans="5:8" s="73" customFormat="1" ht="15.75">
      <c r="E228" s="80"/>
      <c r="F228" s="95"/>
      <c r="G228" s="80"/>
      <c r="H228" s="95"/>
    </row>
    <row r="229" spans="5:8" s="73" customFormat="1" ht="15.75">
      <c r="E229" s="80"/>
      <c r="F229" s="95"/>
      <c r="G229" s="80"/>
      <c r="H229" s="95"/>
    </row>
    <row r="230" spans="5:8" s="73" customFormat="1" ht="15.75">
      <c r="E230" s="80"/>
      <c r="F230" s="95"/>
      <c r="G230" s="80"/>
      <c r="H230" s="95"/>
    </row>
    <row r="231" spans="5:8" s="73" customFormat="1" ht="15.75">
      <c r="E231" s="80"/>
      <c r="F231" s="95"/>
      <c r="G231" s="80"/>
      <c r="H231" s="95"/>
    </row>
    <row r="232" spans="5:8" s="73" customFormat="1" ht="15.75">
      <c r="E232" s="80"/>
      <c r="F232" s="95"/>
      <c r="G232" s="80"/>
      <c r="H232" s="95"/>
    </row>
    <row r="233" spans="5:8" s="73" customFormat="1" ht="15.75">
      <c r="E233" s="80"/>
      <c r="F233" s="95"/>
      <c r="G233" s="80"/>
      <c r="H233" s="95"/>
    </row>
    <row r="234" spans="5:8" s="73" customFormat="1" ht="15.75">
      <c r="E234" s="80"/>
      <c r="F234" s="95"/>
      <c r="G234" s="80"/>
      <c r="H234" s="95"/>
    </row>
    <row r="235" spans="5:8" s="73" customFormat="1" ht="15.75">
      <c r="E235" s="80"/>
      <c r="F235" s="95"/>
      <c r="G235" s="80"/>
      <c r="H235" s="95"/>
    </row>
    <row r="236" spans="5:8" s="73" customFormat="1" ht="15.75">
      <c r="E236" s="80"/>
      <c r="F236" s="95"/>
      <c r="G236" s="80"/>
      <c r="H236" s="95"/>
    </row>
    <row r="237" spans="5:8" s="73" customFormat="1" ht="15.75">
      <c r="E237" s="80"/>
      <c r="F237" s="95"/>
      <c r="G237" s="80"/>
      <c r="H237" s="95"/>
    </row>
    <row r="238" spans="5:8" s="73" customFormat="1" ht="15.75">
      <c r="E238" s="80"/>
      <c r="F238" s="95"/>
      <c r="G238" s="80"/>
      <c r="H238" s="95"/>
    </row>
    <row r="239" spans="5:8" s="73" customFormat="1" ht="15.75">
      <c r="E239" s="80"/>
      <c r="F239" s="95"/>
      <c r="G239" s="80"/>
      <c r="H239" s="95"/>
    </row>
    <row r="240" spans="5:8" s="73" customFormat="1" ht="15.75">
      <c r="E240" s="80"/>
      <c r="F240" s="95"/>
      <c r="G240" s="80"/>
      <c r="H240" s="95"/>
    </row>
    <row r="241" spans="5:8" s="73" customFormat="1" ht="15.75">
      <c r="E241" s="80"/>
      <c r="F241" s="95"/>
      <c r="G241" s="80"/>
      <c r="H241" s="95"/>
    </row>
    <row r="242" spans="5:8" s="73" customFormat="1" ht="15.75">
      <c r="E242" s="80"/>
      <c r="F242" s="95"/>
      <c r="G242" s="80"/>
      <c r="H242" s="95"/>
    </row>
    <row r="243" spans="5:8" s="73" customFormat="1" ht="15.75">
      <c r="E243" s="80"/>
      <c r="F243" s="95"/>
      <c r="G243" s="80"/>
      <c r="H243" s="95"/>
    </row>
    <row r="244" spans="5:8" s="73" customFormat="1" ht="15.75">
      <c r="E244" s="80"/>
      <c r="F244" s="95"/>
      <c r="G244" s="80"/>
      <c r="H244" s="95"/>
    </row>
  </sheetData>
  <printOptions horizontalCentered="1" verticalCentered="1"/>
  <pageMargins left="0.5" right="0.5" top="1.75" bottom="2.45" header="0.64" footer="1.14"/>
  <pageSetup fitToHeight="1" fitToWidth="1" horizontalDpi="1200" verticalDpi="1200" orientation="portrait" paperSize="9" scale="84" r:id="rId1"/>
  <headerFooter alignWithMargins="0">
    <oddHeader>&amp;C&amp;"Times New Roman,Bold"&amp;12BACB&amp;"Times New Roman,Regular"
&amp;"Times New Roman,Bold"CONSOLIDATED&amp;"Times New Roman,Regular" &amp;"Times New Roman,Bold"INCOME STATEMENT&amp;"Times New Roman,Regular"
 /unaudited/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80" zoomScaleNormal="80" workbookViewId="0" topLeftCell="A16">
      <selection activeCell="A47" sqref="A47"/>
    </sheetView>
  </sheetViews>
  <sheetFormatPr defaultColWidth="9.00390625" defaultRowHeight="12.75"/>
  <cols>
    <col min="1" max="1" width="75.25390625" style="73" customWidth="1"/>
    <col min="2" max="2" width="5.75390625" style="80" customWidth="1"/>
    <col min="3" max="3" width="15.625" style="168" bestFit="1" customWidth="1"/>
    <col min="4" max="4" width="3.00390625" style="80" customWidth="1"/>
    <col min="5" max="5" width="15.625" style="95" bestFit="1" customWidth="1"/>
    <col min="6" max="6" width="2.25390625" style="48" customWidth="1"/>
    <col min="7" max="7" width="7.00390625" style="48" customWidth="1"/>
    <col min="8" max="16384" width="11.375" style="48" customWidth="1"/>
  </cols>
  <sheetData>
    <row r="1" spans="2:5" ht="15.75">
      <c r="B1" s="50"/>
      <c r="C1" s="102">
        <v>39629</v>
      </c>
      <c r="D1" s="44"/>
      <c r="E1" s="102">
        <v>39172</v>
      </c>
    </row>
    <row r="2" spans="1:5" ht="16.5" thickBot="1">
      <c r="A2" s="48"/>
      <c r="B2" s="50"/>
      <c r="C2" s="93" t="s">
        <v>90</v>
      </c>
      <c r="D2" s="44"/>
      <c r="E2" s="93" t="s">
        <v>90</v>
      </c>
    </row>
    <row r="3" spans="1:5" ht="15.75">
      <c r="A3" s="146" t="s">
        <v>106</v>
      </c>
      <c r="B3" s="51"/>
      <c r="C3" s="96"/>
      <c r="D3" s="50"/>
      <c r="E3" s="96"/>
    </row>
    <row r="4" spans="1:5" ht="15.75">
      <c r="A4" s="146"/>
      <c r="B4" s="51"/>
      <c r="C4" s="96"/>
      <c r="D4" s="50"/>
      <c r="E4" s="96"/>
    </row>
    <row r="5" spans="1:7" ht="15.75">
      <c r="A5" s="146" t="s">
        <v>60</v>
      </c>
      <c r="B5" s="51"/>
      <c r="C5" s="97">
        <v>15832</v>
      </c>
      <c r="D5" s="57"/>
      <c r="E5" s="97">
        <v>12626</v>
      </c>
      <c r="G5" s="108"/>
    </row>
    <row r="6" spans="2:5" ht="12.75" customHeight="1">
      <c r="B6" s="53"/>
      <c r="C6" s="88"/>
      <c r="D6" s="57"/>
      <c r="E6" s="88"/>
    </row>
    <row r="7" spans="1:5" ht="29.25">
      <c r="A7" s="147" t="s">
        <v>61</v>
      </c>
      <c r="B7" s="53"/>
      <c r="C7" s="88"/>
      <c r="D7" s="57"/>
      <c r="E7" s="88"/>
    </row>
    <row r="8" spans="1:5" ht="15.75">
      <c r="A8" s="148" t="s">
        <v>110</v>
      </c>
      <c r="B8" s="53"/>
      <c r="C8" s="88">
        <v>1577</v>
      </c>
      <c r="D8" s="86"/>
      <c r="E8" s="88">
        <v>1031</v>
      </c>
    </row>
    <row r="9" spans="1:5" ht="15.75">
      <c r="A9" s="73" t="s">
        <v>138</v>
      </c>
      <c r="B9" s="53"/>
      <c r="C9" s="88">
        <v>125</v>
      </c>
      <c r="D9" s="86"/>
      <c r="E9" s="88">
        <v>-37</v>
      </c>
    </row>
    <row r="10" spans="1:5" ht="15.75">
      <c r="A10" s="73" t="s">
        <v>31</v>
      </c>
      <c r="B10" s="54"/>
      <c r="C10" s="88">
        <v>178</v>
      </c>
      <c r="D10" s="57"/>
      <c r="E10" s="88">
        <v>162</v>
      </c>
    </row>
    <row r="11" spans="1:5" ht="15.75">
      <c r="A11" s="149" t="s">
        <v>52</v>
      </c>
      <c r="B11" s="53"/>
      <c r="C11" s="88"/>
      <c r="D11" s="57"/>
      <c r="E11" s="88"/>
    </row>
    <row r="12" spans="1:5" ht="15.75">
      <c r="A12" s="150" t="s">
        <v>140</v>
      </c>
      <c r="B12" s="50"/>
      <c r="C12" s="88">
        <v>-6690</v>
      </c>
      <c r="D12" s="86"/>
      <c r="E12" s="88">
        <v>1701</v>
      </c>
    </row>
    <row r="13" spans="1:5" ht="15.75">
      <c r="A13" s="73" t="s">
        <v>117</v>
      </c>
      <c r="B13" s="50"/>
      <c r="C13" s="88">
        <v>-33594</v>
      </c>
      <c r="D13" s="86"/>
      <c r="E13" s="88">
        <v>-51690</v>
      </c>
    </row>
    <row r="14" spans="1:5" ht="15.75">
      <c r="A14" s="151" t="s">
        <v>134</v>
      </c>
      <c r="B14" s="50"/>
      <c r="C14" s="88">
        <v>537</v>
      </c>
      <c r="D14" s="86"/>
      <c r="E14" s="88">
        <v>-70</v>
      </c>
    </row>
    <row r="15" spans="1:5" ht="15.75">
      <c r="A15" s="150" t="s">
        <v>133</v>
      </c>
      <c r="B15" s="50"/>
      <c r="C15" s="88">
        <v>-333</v>
      </c>
      <c r="D15" s="86"/>
      <c r="E15" s="88">
        <v>-46</v>
      </c>
    </row>
    <row r="16" spans="1:5" ht="15.75">
      <c r="A16" s="150" t="s">
        <v>141</v>
      </c>
      <c r="B16" s="50"/>
      <c r="C16" s="92">
        <v>-2154</v>
      </c>
      <c r="D16" s="86"/>
      <c r="E16" s="92">
        <v>233</v>
      </c>
    </row>
    <row r="17" spans="2:5" ht="6" customHeight="1">
      <c r="B17" s="54"/>
      <c r="C17" s="88"/>
      <c r="D17" s="86"/>
      <c r="E17" s="88"/>
    </row>
    <row r="18" spans="1:5" ht="18.75" customHeight="1">
      <c r="A18" s="152" t="s">
        <v>53</v>
      </c>
      <c r="B18" s="53"/>
      <c r="C18" s="97">
        <f>SUM(C5:C16)</f>
        <v>-24522</v>
      </c>
      <c r="D18" s="57"/>
      <c r="E18" s="97">
        <f>SUM(E5:E16)</f>
        <v>-36090</v>
      </c>
    </row>
    <row r="19" spans="2:5" ht="15.75" customHeight="1">
      <c r="B19" s="53"/>
      <c r="C19" s="165"/>
      <c r="D19" s="86"/>
      <c r="E19" s="88"/>
    </row>
    <row r="20" spans="1:5" ht="15.75">
      <c r="A20" s="153" t="s">
        <v>107</v>
      </c>
      <c r="B20" s="53"/>
      <c r="C20" s="165"/>
      <c r="D20" s="86"/>
      <c r="E20" s="88"/>
    </row>
    <row r="21" spans="1:5" ht="15.75">
      <c r="A21" s="154" t="s">
        <v>54</v>
      </c>
      <c r="B21" s="53"/>
      <c r="C21" s="88" t="s">
        <v>137</v>
      </c>
      <c r="D21" s="86"/>
      <c r="E21" s="88">
        <v>-554</v>
      </c>
    </row>
    <row r="22" spans="1:5" ht="15.75">
      <c r="A22" s="154" t="s">
        <v>55</v>
      </c>
      <c r="B22" s="53"/>
      <c r="C22" s="88">
        <v>466</v>
      </c>
      <c r="D22" s="86"/>
      <c r="E22" s="88">
        <v>3406</v>
      </c>
    </row>
    <row r="23" spans="1:5" ht="15.75">
      <c r="A23" s="154" t="s">
        <v>56</v>
      </c>
      <c r="B23" s="53"/>
      <c r="C23" s="88">
        <v>-55</v>
      </c>
      <c r="D23" s="86"/>
      <c r="E23" s="88">
        <v>-169</v>
      </c>
    </row>
    <row r="24" spans="1:5" ht="15.75">
      <c r="A24" s="154" t="s">
        <v>57</v>
      </c>
      <c r="B24" s="50"/>
      <c r="C24" s="92">
        <v>7</v>
      </c>
      <c r="D24" s="86"/>
      <c r="E24" s="92">
        <v>15</v>
      </c>
    </row>
    <row r="25" spans="2:5" ht="15.75">
      <c r="B25" s="50"/>
      <c r="C25" s="88"/>
      <c r="D25" s="86"/>
      <c r="E25" s="88"/>
    </row>
    <row r="26" spans="1:5" ht="15.75">
      <c r="A26" s="153" t="s">
        <v>139</v>
      </c>
      <c r="B26" s="50"/>
      <c r="C26" s="97">
        <f>SUM(C21:C25)</f>
        <v>418</v>
      </c>
      <c r="D26" s="57"/>
      <c r="E26" s="97">
        <f>SUM(E21:E25)</f>
        <v>2698</v>
      </c>
    </row>
    <row r="27" spans="1:5" ht="15.75">
      <c r="A27" s="81"/>
      <c r="B27" s="50"/>
      <c r="C27" s="165"/>
      <c r="D27" s="57"/>
      <c r="E27" s="88"/>
    </row>
    <row r="28" spans="1:5" ht="15.75">
      <c r="A28" s="153" t="s">
        <v>108</v>
      </c>
      <c r="B28" s="50"/>
      <c r="C28" s="166"/>
      <c r="D28" s="57"/>
      <c r="E28" s="97"/>
    </row>
    <row r="29" spans="1:5" ht="15.75">
      <c r="A29" s="73" t="s">
        <v>111</v>
      </c>
      <c r="B29" s="50"/>
      <c r="C29" s="88">
        <v>17034</v>
      </c>
      <c r="D29" s="86"/>
      <c r="E29" s="88">
        <v>26425</v>
      </c>
    </row>
    <row r="30" spans="1:5" ht="15.75">
      <c r="A30" s="73" t="s">
        <v>112</v>
      </c>
      <c r="B30" s="50"/>
      <c r="C30" s="88">
        <v>49273</v>
      </c>
      <c r="D30" s="57"/>
      <c r="E30" s="88">
        <v>39502</v>
      </c>
    </row>
    <row r="31" spans="1:5" ht="15.75">
      <c r="A31" s="73" t="s">
        <v>113</v>
      </c>
      <c r="B31" s="50"/>
      <c r="C31" s="88">
        <v>-18989</v>
      </c>
      <c r="D31" s="57"/>
      <c r="E31" s="88">
        <v>-10289</v>
      </c>
    </row>
    <row r="32" spans="1:5" ht="15.75">
      <c r="A32" s="73" t="s">
        <v>114</v>
      </c>
      <c r="B32" s="50"/>
      <c r="C32" s="88">
        <v>377</v>
      </c>
      <c r="D32" s="57"/>
      <c r="E32" s="88">
        <v>1547</v>
      </c>
    </row>
    <row r="33" spans="1:5" ht="15.75">
      <c r="A33" s="73" t="s">
        <v>115</v>
      </c>
      <c r="B33" s="50"/>
      <c r="C33" s="88">
        <v>-10000</v>
      </c>
      <c r="D33" s="57"/>
      <c r="E33" s="88">
        <v>-3553</v>
      </c>
    </row>
    <row r="34" spans="1:5" ht="15.75">
      <c r="A34" s="73" t="s">
        <v>135</v>
      </c>
      <c r="B34" s="50"/>
      <c r="C34" s="92">
        <v>-9682</v>
      </c>
      <c r="D34" s="57"/>
      <c r="E34" s="92">
        <v>-4841</v>
      </c>
    </row>
    <row r="35" spans="2:5" ht="9" customHeight="1">
      <c r="B35" s="50"/>
      <c r="C35" s="88"/>
      <c r="D35" s="57"/>
      <c r="E35" s="88"/>
    </row>
    <row r="36" spans="1:5" ht="15.75">
      <c r="A36" s="153" t="s">
        <v>58</v>
      </c>
      <c r="B36" s="50"/>
      <c r="C36" s="97">
        <f>SUM(C29:C34)</f>
        <v>28013</v>
      </c>
      <c r="D36" s="57"/>
      <c r="E36" s="97">
        <f>SUM(E29:E34)</f>
        <v>48791</v>
      </c>
    </row>
    <row r="37" spans="1:5" ht="15.75">
      <c r="A37" s="155"/>
      <c r="B37" s="50"/>
      <c r="C37" s="97"/>
      <c r="D37" s="57"/>
      <c r="E37" s="97"/>
    </row>
    <row r="38" spans="1:5" ht="29.25" customHeight="1">
      <c r="A38" s="73" t="s">
        <v>109</v>
      </c>
      <c r="B38" s="50"/>
      <c r="C38" s="88">
        <v>-239</v>
      </c>
      <c r="D38" s="104"/>
      <c r="E38" s="103">
        <v>30</v>
      </c>
    </row>
    <row r="39" spans="1:5" ht="15.75">
      <c r="A39" s="81"/>
      <c r="B39" s="50"/>
      <c r="C39" s="88"/>
      <c r="D39" s="86"/>
      <c r="E39" s="88"/>
    </row>
    <row r="40" spans="1:5" ht="15.75">
      <c r="A40" s="149" t="s">
        <v>142</v>
      </c>
      <c r="B40" s="50"/>
      <c r="C40" s="97">
        <f>C18+C26+C36+C38</f>
        <v>3670</v>
      </c>
      <c r="D40" s="106"/>
      <c r="E40" s="105">
        <f>E18+E26+E36+E38</f>
        <v>15429</v>
      </c>
    </row>
    <row r="41" spans="2:5" ht="15.75">
      <c r="B41" s="50"/>
      <c r="C41" s="88"/>
      <c r="D41" s="86"/>
      <c r="E41" s="88"/>
    </row>
    <row r="42" spans="1:5" ht="15.75">
      <c r="A42" s="73" t="s">
        <v>59</v>
      </c>
      <c r="B42" s="50"/>
      <c r="C42" s="97">
        <v>25720</v>
      </c>
      <c r="D42" s="106"/>
      <c r="E42" s="105">
        <v>29025</v>
      </c>
    </row>
    <row r="43" spans="2:5" ht="15.75">
      <c r="B43" s="50"/>
      <c r="C43" s="97"/>
      <c r="D43" s="106"/>
      <c r="E43" s="105"/>
    </row>
    <row r="44" spans="1:5" ht="16.5" thickBot="1">
      <c r="A44" s="73" t="s">
        <v>143</v>
      </c>
      <c r="B44" s="50"/>
      <c r="C44" s="100">
        <f>C42+C40</f>
        <v>29390</v>
      </c>
      <c r="D44" s="106"/>
      <c r="E44" s="107">
        <f>E42+E40</f>
        <v>44454</v>
      </c>
    </row>
    <row r="45" spans="2:5" ht="11.25" customHeight="1" thickTop="1">
      <c r="B45" s="50"/>
      <c r="C45" s="165"/>
      <c r="D45" s="86"/>
      <c r="E45" s="88"/>
    </row>
    <row r="46" spans="2:5" ht="15.75">
      <c r="B46" s="50"/>
      <c r="C46" s="165"/>
      <c r="D46" s="86"/>
      <c r="E46" s="88"/>
    </row>
    <row r="47" spans="1:5" ht="15.75">
      <c r="A47" s="90"/>
      <c r="B47" s="50"/>
      <c r="C47" s="165"/>
      <c r="D47" s="86"/>
      <c r="E47" s="88"/>
    </row>
    <row r="48" spans="1:5" ht="15.75">
      <c r="A48" s="90"/>
      <c r="B48" s="50"/>
      <c r="C48" s="165"/>
      <c r="D48" s="86"/>
      <c r="E48" s="88"/>
    </row>
    <row r="49" spans="2:5" ht="15.75">
      <c r="B49" s="50"/>
      <c r="C49" s="165"/>
      <c r="D49" s="86"/>
      <c r="E49" s="88"/>
    </row>
    <row r="50" spans="2:5" ht="15.75">
      <c r="B50" s="50"/>
      <c r="C50" s="165"/>
      <c r="D50" s="86"/>
      <c r="E50" s="88"/>
    </row>
    <row r="51" spans="2:5" ht="15.75">
      <c r="B51" s="50"/>
      <c r="C51" s="165"/>
      <c r="D51" s="86"/>
      <c r="E51" s="88"/>
    </row>
    <row r="52" spans="2:5" ht="15.75">
      <c r="B52" s="50"/>
      <c r="C52" s="165"/>
      <c r="D52" s="86"/>
      <c r="E52" s="88"/>
    </row>
    <row r="53" spans="2:5" ht="15.75">
      <c r="B53" s="50"/>
      <c r="C53" s="165"/>
      <c r="D53" s="86"/>
      <c r="E53" s="88"/>
    </row>
    <row r="54" spans="2:5" ht="15.75">
      <c r="B54" s="50"/>
      <c r="C54" s="165"/>
      <c r="D54" s="86"/>
      <c r="E54" s="88"/>
    </row>
    <row r="55" spans="2:5" ht="15.75">
      <c r="B55" s="50"/>
      <c r="C55" s="165"/>
      <c r="D55" s="86"/>
      <c r="E55" s="88"/>
    </row>
    <row r="56" spans="2:5" ht="15.75">
      <c r="B56" s="50"/>
      <c r="C56" s="165"/>
      <c r="D56" s="86"/>
      <c r="E56" s="88"/>
    </row>
    <row r="57" spans="2:5" ht="15.75">
      <c r="B57" s="50"/>
      <c r="C57" s="167"/>
      <c r="D57" s="50"/>
      <c r="E57" s="98"/>
    </row>
    <row r="58" spans="2:5" ht="15.75">
      <c r="B58" s="50"/>
      <c r="C58" s="167"/>
      <c r="D58" s="50"/>
      <c r="E58" s="98"/>
    </row>
    <row r="59" spans="2:5" ht="15.75">
      <c r="B59" s="50"/>
      <c r="C59" s="167"/>
      <c r="D59" s="50"/>
      <c r="E59" s="98"/>
    </row>
    <row r="60" spans="2:5" ht="15.75">
      <c r="B60" s="50"/>
      <c r="C60" s="167"/>
      <c r="D60" s="50"/>
      <c r="E60" s="98"/>
    </row>
    <row r="61" spans="2:5" ht="15.75">
      <c r="B61" s="50"/>
      <c r="C61" s="167"/>
      <c r="D61" s="50"/>
      <c r="E61" s="98"/>
    </row>
    <row r="62" spans="2:5" ht="15.75">
      <c r="B62" s="50"/>
      <c r="C62" s="167"/>
      <c r="D62" s="50"/>
      <c r="E62" s="98"/>
    </row>
    <row r="63" spans="2:5" ht="15.75">
      <c r="B63" s="50"/>
      <c r="C63" s="167"/>
      <c r="D63" s="50"/>
      <c r="E63" s="98"/>
    </row>
    <row r="64" spans="2:5" ht="15.75">
      <c r="B64" s="50"/>
      <c r="C64" s="167"/>
      <c r="D64" s="50"/>
      <c r="E64" s="98"/>
    </row>
    <row r="65" ht="15.75">
      <c r="D65" s="50"/>
    </row>
  </sheetData>
  <printOptions horizontalCentered="1" verticalCentered="1"/>
  <pageMargins left="0.5" right="0.5" top="1.75" bottom="2.45" header="0.64" footer="1.14"/>
  <pageSetup fitToHeight="1" fitToWidth="1" horizontalDpi="1200" verticalDpi="1200" orientation="portrait" paperSize="9" scale="79" r:id="rId1"/>
  <headerFooter alignWithMargins="0">
    <oddHeader>&amp;C&amp;"Times New Roman,Bold"&amp;12BACB&amp;"Times New Roman,Regular"
&amp;"Times New Roman,Bold"CONSOLIDATED&amp;"Times New Roman,Regular" &amp;"Times New Roman,Bold"CASH FLOW STATEMENT &amp;"Times New Roman,Regular" 
 /unaudited/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I22"/>
  <sheetViews>
    <sheetView tabSelected="1" zoomScale="75" zoomScaleNormal="75" workbookViewId="0" topLeftCell="A1">
      <selection activeCell="E25" sqref="E25"/>
    </sheetView>
  </sheetViews>
  <sheetFormatPr defaultColWidth="9.00390625" defaultRowHeight="12.75"/>
  <cols>
    <col min="1" max="1" width="53.75390625" style="123" customWidth="1"/>
    <col min="2" max="7" width="16.875" style="123" customWidth="1"/>
    <col min="8" max="8" width="10.125" style="123" customWidth="1"/>
    <col min="9" max="16384" width="9.125" style="123" customWidth="1"/>
  </cols>
  <sheetData>
    <row r="4" spans="1:9" s="124" customFormat="1" ht="15.75">
      <c r="A4" s="176" t="s">
        <v>116</v>
      </c>
      <c r="B4" s="176"/>
      <c r="C4" s="176"/>
      <c r="D4" s="176"/>
      <c r="E4" s="176"/>
      <c r="F4" s="176"/>
      <c r="G4" s="176"/>
      <c r="H4" s="157"/>
      <c r="I4" s="157"/>
    </row>
    <row r="5" spans="1:7" s="124" customFormat="1" ht="15.75">
      <c r="A5" s="176" t="s">
        <v>144</v>
      </c>
      <c r="B5" s="176"/>
      <c r="C5" s="176"/>
      <c r="D5" s="176"/>
      <c r="E5" s="176"/>
      <c r="F5" s="176"/>
      <c r="G5" s="177"/>
    </row>
    <row r="6" spans="1:7" s="124" customFormat="1" ht="15.75">
      <c r="A6" s="176" t="s">
        <v>90</v>
      </c>
      <c r="B6" s="181"/>
      <c r="C6" s="181"/>
      <c r="D6" s="181"/>
      <c r="E6" s="181"/>
      <c r="F6" s="181"/>
      <c r="G6" s="181"/>
    </row>
    <row r="7" spans="2:5" s="124" customFormat="1" ht="12.75" customHeight="1">
      <c r="B7" s="180"/>
      <c r="C7" s="180"/>
      <c r="D7" s="180"/>
      <c r="E7" s="180"/>
    </row>
    <row r="8" spans="6:7" s="124" customFormat="1" ht="15.75">
      <c r="F8" s="126"/>
      <c r="G8" s="125"/>
    </row>
    <row r="9" s="124" customFormat="1" ht="15.75">
      <c r="F9" s="127"/>
    </row>
    <row r="10" spans="1:7" s="124" customFormat="1" ht="15.75">
      <c r="A10" s="128"/>
      <c r="B10" s="127" t="s">
        <v>45</v>
      </c>
      <c r="C10" s="127" t="s">
        <v>45</v>
      </c>
      <c r="D10" s="127" t="s">
        <v>49</v>
      </c>
      <c r="E10" s="127" t="s">
        <v>47</v>
      </c>
      <c r="F10" s="178" t="s">
        <v>44</v>
      </c>
      <c r="G10" s="178" t="s">
        <v>124</v>
      </c>
    </row>
    <row r="11" spans="1:7" s="124" customFormat="1" ht="27.75" customHeight="1">
      <c r="A11" s="128"/>
      <c r="B11" s="126" t="s">
        <v>51</v>
      </c>
      <c r="C11" s="126" t="s">
        <v>46</v>
      </c>
      <c r="D11" s="126" t="s">
        <v>50</v>
      </c>
      <c r="E11" s="126" t="s">
        <v>48</v>
      </c>
      <c r="F11" s="179"/>
      <c r="G11" s="178"/>
    </row>
    <row r="12" spans="1:6" s="124" customFormat="1" ht="15.75">
      <c r="A12" s="128"/>
      <c r="B12" s="129"/>
      <c r="C12" s="129"/>
      <c r="D12" s="129"/>
      <c r="E12" s="129"/>
      <c r="F12" s="129"/>
    </row>
    <row r="13" spans="1:7" s="133" customFormat="1" ht="24" customHeight="1">
      <c r="A13" s="130" t="s">
        <v>136</v>
      </c>
      <c r="B13" s="138">
        <v>6455</v>
      </c>
      <c r="C13" s="138">
        <v>435</v>
      </c>
      <c r="D13" s="138">
        <v>45439</v>
      </c>
      <c r="E13" s="139">
        <v>90</v>
      </c>
      <c r="F13" s="138">
        <v>27157</v>
      </c>
      <c r="G13" s="138">
        <f>SUM(B13:F13)</f>
        <v>79576</v>
      </c>
    </row>
    <row r="14" spans="1:7" s="133" customFormat="1" ht="14.25" customHeight="1">
      <c r="A14" s="134"/>
      <c r="B14" s="131"/>
      <c r="C14" s="131"/>
      <c r="D14" s="131"/>
      <c r="E14" s="131"/>
      <c r="F14" s="131"/>
      <c r="G14" s="131"/>
    </row>
    <row r="15" spans="1:7" s="133" customFormat="1" ht="25.5" customHeight="1">
      <c r="A15" s="135" t="s">
        <v>125</v>
      </c>
      <c r="B15" s="136">
        <v>0</v>
      </c>
      <c r="C15" s="136">
        <v>0</v>
      </c>
      <c r="D15" s="136">
        <v>0</v>
      </c>
      <c r="E15" s="137">
        <v>-15</v>
      </c>
      <c r="F15" s="136">
        <v>0</v>
      </c>
      <c r="G15" s="132">
        <f>SUM(B15:F15)</f>
        <v>-15</v>
      </c>
    </row>
    <row r="16" spans="1:7" s="133" customFormat="1" ht="26.25" customHeight="1">
      <c r="A16" s="135" t="s">
        <v>126</v>
      </c>
      <c r="B16" s="136">
        <v>0</v>
      </c>
      <c r="C16" s="136">
        <v>0</v>
      </c>
      <c r="D16" s="136">
        <v>0</v>
      </c>
      <c r="E16" s="136">
        <v>0</v>
      </c>
      <c r="F16" s="169">
        <f>+'IS 06-30-08'!F41</f>
        <v>15832</v>
      </c>
      <c r="G16" s="170">
        <f>SUM(B16:F16)</f>
        <v>15832</v>
      </c>
    </row>
    <row r="17" spans="1:7" s="133" customFormat="1" ht="27" customHeight="1">
      <c r="A17" s="141" t="s">
        <v>127</v>
      </c>
      <c r="B17" s="142">
        <f aca="true" t="shared" si="0" ref="B17:G17">SUM(B18:B20)</f>
        <v>0</v>
      </c>
      <c r="C17" s="142">
        <f t="shared" si="0"/>
        <v>0</v>
      </c>
      <c r="D17" s="142">
        <f t="shared" si="0"/>
        <v>17475</v>
      </c>
      <c r="E17" s="142">
        <f t="shared" si="0"/>
        <v>0</v>
      </c>
      <c r="F17" s="171">
        <f t="shared" si="0"/>
        <v>-27157</v>
      </c>
      <c r="G17" s="172">
        <f t="shared" si="0"/>
        <v>-9682</v>
      </c>
    </row>
    <row r="18" spans="1:7" s="133" customFormat="1" ht="24" customHeight="1">
      <c r="A18" s="143" t="s">
        <v>128</v>
      </c>
      <c r="B18" s="142">
        <v>0</v>
      </c>
      <c r="C18" s="142">
        <v>0</v>
      </c>
      <c r="D18" s="142">
        <v>0</v>
      </c>
      <c r="E18" s="142">
        <v>0</v>
      </c>
      <c r="F18" s="171">
        <v>-9682</v>
      </c>
      <c r="G18" s="173">
        <f>SUM(B18:F18)</f>
        <v>-9682</v>
      </c>
    </row>
    <row r="19" spans="1:7" s="133" customFormat="1" ht="24.75" customHeight="1">
      <c r="A19" s="143" t="s">
        <v>129</v>
      </c>
      <c r="B19" s="142">
        <v>0</v>
      </c>
      <c r="C19" s="142">
        <v>0</v>
      </c>
      <c r="D19" s="142">
        <v>17475</v>
      </c>
      <c r="E19" s="142">
        <v>0</v>
      </c>
      <c r="F19" s="171">
        <v>-17475</v>
      </c>
      <c r="G19" s="173">
        <f>SUM(B19:F19)</f>
        <v>0</v>
      </c>
    </row>
    <row r="20" spans="1:7" s="133" customFormat="1" ht="24" customHeight="1">
      <c r="A20" s="143" t="s">
        <v>130</v>
      </c>
      <c r="B20" s="144">
        <v>0</v>
      </c>
      <c r="C20" s="144">
        <v>0</v>
      </c>
      <c r="D20" s="144">
        <v>0</v>
      </c>
      <c r="E20" s="144">
        <v>0</v>
      </c>
      <c r="F20" s="174">
        <v>0</v>
      </c>
      <c r="G20" s="175">
        <f>SUM(B20:F20)</f>
        <v>0</v>
      </c>
    </row>
    <row r="21" spans="1:7" s="133" customFormat="1" ht="12.75" customHeight="1">
      <c r="A21" s="143"/>
      <c r="B21" s="142"/>
      <c r="C21" s="142"/>
      <c r="D21" s="142"/>
      <c r="E21" s="142"/>
      <c r="F21" s="137"/>
      <c r="G21" s="142"/>
    </row>
    <row r="22" spans="1:7" s="133" customFormat="1" ht="31.5" customHeight="1" thickBot="1">
      <c r="A22" s="130" t="s">
        <v>145</v>
      </c>
      <c r="B22" s="145">
        <f aca="true" t="shared" si="1" ref="B22:G22">+B13+B15+B16+B17</f>
        <v>6455</v>
      </c>
      <c r="C22" s="145">
        <f t="shared" si="1"/>
        <v>435</v>
      </c>
      <c r="D22" s="145">
        <f t="shared" si="1"/>
        <v>62914</v>
      </c>
      <c r="E22" s="145">
        <f t="shared" si="1"/>
        <v>75</v>
      </c>
      <c r="F22" s="145">
        <f t="shared" si="1"/>
        <v>15832</v>
      </c>
      <c r="G22" s="145">
        <f t="shared" si="1"/>
        <v>85711</v>
      </c>
    </row>
    <row r="23" s="140" customFormat="1" ht="16.5" thickTop="1"/>
    <row r="24" s="140" customFormat="1" ht="15.75"/>
    <row r="25" s="140" customFormat="1" ht="15.75"/>
  </sheetData>
  <mergeCells count="6">
    <mergeCell ref="A5:G5"/>
    <mergeCell ref="A4:G4"/>
    <mergeCell ref="F10:F11"/>
    <mergeCell ref="G10:G11"/>
    <mergeCell ref="B7:E7"/>
    <mergeCell ref="A6:G6"/>
  </mergeCells>
  <printOptions horizontalCentered="1" verticalCentered="1"/>
  <pageMargins left="0.5" right="0.5" top="0.97" bottom="2.02" header="0.64" footer="1.14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5">
      <selection activeCell="A18" sqref="A18"/>
    </sheetView>
  </sheetViews>
  <sheetFormatPr defaultColWidth="9.00390625" defaultRowHeight="12.75"/>
  <cols>
    <col min="1" max="1" width="16.00390625" style="1" customWidth="1"/>
    <col min="2" max="2" width="13.625" style="1" customWidth="1"/>
    <col min="3" max="3" width="22.125" style="1" customWidth="1"/>
    <col min="4" max="4" width="11.00390625" style="14" customWidth="1"/>
    <col min="5" max="5" width="6.25390625" style="14" customWidth="1"/>
    <col min="6" max="6" width="13.25390625" style="37" bestFit="1" customWidth="1"/>
    <col min="7" max="7" width="8.875" style="1" customWidth="1"/>
    <col min="8" max="8" width="13.375" style="1" customWidth="1"/>
    <col min="9" max="16384" width="11.375" style="1" customWidth="1"/>
  </cols>
  <sheetData>
    <row r="1" ht="12.75">
      <c r="A1" s="23" t="s">
        <v>16</v>
      </c>
    </row>
    <row r="2" spans="8:9" ht="12.75">
      <c r="H2" s="12"/>
      <c r="I2" s="12"/>
    </row>
    <row r="3" spans="4:9" ht="12.75">
      <c r="D3" s="15"/>
      <c r="E3" s="15"/>
      <c r="F3" s="38"/>
      <c r="H3" s="12"/>
      <c r="I3" s="12"/>
    </row>
    <row r="4" spans="1:9" ht="12.75">
      <c r="A4" s="1" t="s">
        <v>17</v>
      </c>
      <c r="D4" s="16"/>
      <c r="E4" s="16"/>
      <c r="H4" s="12"/>
      <c r="I4" s="12"/>
    </row>
    <row r="5" spans="2:9" ht="12.75">
      <c r="B5" s="33" t="s">
        <v>18</v>
      </c>
      <c r="C5" s="34"/>
      <c r="D5" s="35">
        <v>1067</v>
      </c>
      <c r="E5" s="22"/>
      <c r="H5" s="12"/>
      <c r="I5" s="12"/>
    </row>
    <row r="6" spans="2:9" ht="12.75">
      <c r="B6" s="33" t="s">
        <v>19</v>
      </c>
      <c r="C6" s="33"/>
      <c r="D6" s="36">
        <v>29304</v>
      </c>
      <c r="E6" s="16"/>
      <c r="H6" s="12"/>
      <c r="I6" s="12"/>
    </row>
    <row r="7" spans="2:9" ht="12.75">
      <c r="B7" s="33" t="s">
        <v>20</v>
      </c>
      <c r="C7" s="33"/>
      <c r="D7" s="36">
        <f>32817+123136</f>
        <v>155953</v>
      </c>
      <c r="E7" s="16"/>
      <c r="H7" s="12"/>
      <c r="I7" s="12"/>
    </row>
    <row r="8" spans="2:9" ht="12.75">
      <c r="B8" s="33" t="s">
        <v>21</v>
      </c>
      <c r="C8" s="33"/>
      <c r="D8" s="36">
        <f>751206+14142</f>
        <v>765348</v>
      </c>
      <c r="E8" s="16"/>
      <c r="H8" s="12"/>
      <c r="I8" s="12"/>
    </row>
    <row r="9" spans="2:9" ht="12.75">
      <c r="B9" s="33" t="s">
        <v>38</v>
      </c>
      <c r="C9" s="33"/>
      <c r="D9" s="36">
        <f>5035+857+2747</f>
        <v>8639</v>
      </c>
      <c r="E9" s="16"/>
      <c r="H9" s="12"/>
      <c r="I9" s="12"/>
    </row>
    <row r="10" spans="2:9" ht="14.25" customHeight="1">
      <c r="B10" s="1" t="s">
        <v>22</v>
      </c>
      <c r="D10" s="17">
        <v>6999.43</v>
      </c>
      <c r="E10" s="18"/>
      <c r="H10" s="12"/>
      <c r="I10" s="12"/>
    </row>
    <row r="11" spans="4:9" ht="12.75">
      <c r="D11" s="18"/>
      <c r="E11" s="18"/>
      <c r="H11" s="12"/>
      <c r="I11" s="12"/>
    </row>
    <row r="12" spans="1:9" ht="12.75">
      <c r="A12" s="1" t="s">
        <v>23</v>
      </c>
      <c r="D12" s="16"/>
      <c r="E12" s="16"/>
      <c r="F12" s="39">
        <f>SUM(D5:D10)</f>
        <v>967310.43</v>
      </c>
      <c r="H12" s="11"/>
      <c r="I12" s="12"/>
    </row>
    <row r="13" spans="4:9" ht="12.75">
      <c r="D13" s="19"/>
      <c r="E13" s="19"/>
      <c r="H13" s="11"/>
      <c r="I13" s="12"/>
    </row>
    <row r="14" spans="8:9" ht="12.75">
      <c r="H14" s="11"/>
      <c r="I14" s="12"/>
    </row>
    <row r="15" spans="1:9" ht="12.75">
      <c r="A15" s="1" t="s">
        <v>24</v>
      </c>
      <c r="H15" s="12"/>
      <c r="I15" s="12"/>
    </row>
    <row r="16" spans="1:9" ht="12.75">
      <c r="A16" s="1" t="s">
        <v>25</v>
      </c>
      <c r="D16" s="16"/>
      <c r="E16" s="16"/>
      <c r="F16" s="37">
        <v>95320</v>
      </c>
      <c r="H16" s="12">
        <f>F16+F17+F19+F20+F21+F22+F23</f>
        <v>224194</v>
      </c>
      <c r="I16" s="12"/>
    </row>
    <row r="17" spans="1:9" ht="12.75">
      <c r="A17" s="1" t="s">
        <v>26</v>
      </c>
      <c r="D17" s="16"/>
      <c r="E17" s="16"/>
      <c r="F17" s="37">
        <v>40070</v>
      </c>
      <c r="H17" s="12"/>
      <c r="I17" s="12"/>
    </row>
    <row r="18" spans="4:9" ht="12.75">
      <c r="D18" s="16"/>
      <c r="E18" s="16"/>
      <c r="H18" s="12"/>
      <c r="I18" s="12"/>
    </row>
    <row r="19" spans="1:9" ht="12.75">
      <c r="A19" s="1" t="s">
        <v>27</v>
      </c>
      <c r="F19" s="37">
        <f>15180+14470</f>
        <v>29650</v>
      </c>
      <c r="H19" s="12"/>
      <c r="I19" s="12"/>
    </row>
    <row r="20" spans="1:9" ht="12.75">
      <c r="A20" s="1" t="s">
        <v>28</v>
      </c>
      <c r="F20" s="37">
        <f>1230+3940+4430+5644+3100+1420+1250+310+2520+1630+320+3050+1600</f>
        <v>30444</v>
      </c>
      <c r="H20" s="12"/>
      <c r="I20" s="12"/>
    </row>
    <row r="21" spans="1:9" ht="12.75">
      <c r="A21" s="1" t="s">
        <v>29</v>
      </c>
      <c r="F21" s="37">
        <v>2680</v>
      </c>
      <c r="H21" s="12"/>
      <c r="I21" s="12"/>
    </row>
    <row r="22" spans="1:9" ht="12.75">
      <c r="A22" s="1" t="s">
        <v>30</v>
      </c>
      <c r="F22" s="37">
        <f>2320+5000</f>
        <v>7320</v>
      </c>
      <c r="H22" s="12">
        <v>213060</v>
      </c>
      <c r="I22" s="12"/>
    </row>
    <row r="23" spans="1:9" ht="12.75">
      <c r="A23" s="1" t="s">
        <v>31</v>
      </c>
      <c r="D23" s="16"/>
      <c r="E23" s="16"/>
      <c r="F23" s="37">
        <v>18710</v>
      </c>
      <c r="H23" s="12">
        <f>H16-H22</f>
        <v>11134</v>
      </c>
      <c r="I23" s="12"/>
    </row>
    <row r="24" spans="1:9" ht="12.75">
      <c r="A24" s="1" t="s">
        <v>43</v>
      </c>
      <c r="F24" s="37">
        <v>-5281</v>
      </c>
      <c r="H24" s="12"/>
      <c r="I24" s="12"/>
    </row>
    <row r="25" spans="1:9" ht="12.75">
      <c r="A25" s="1" t="s">
        <v>32</v>
      </c>
      <c r="F25" s="37">
        <v>299312</v>
      </c>
      <c r="H25" s="12"/>
      <c r="I25" s="12"/>
    </row>
    <row r="26" spans="1:9" ht="12.75">
      <c r="A26" s="1" t="s">
        <v>33</v>
      </c>
      <c r="F26" s="37">
        <v>242156</v>
      </c>
      <c r="H26" s="12"/>
      <c r="I26" s="12"/>
    </row>
    <row r="27" spans="1:9" ht="12.75">
      <c r="A27" s="1" t="s">
        <v>34</v>
      </c>
      <c r="D27" s="20"/>
      <c r="E27" s="20"/>
      <c r="F27" s="39">
        <v>0</v>
      </c>
      <c r="H27" s="11"/>
      <c r="I27" s="12"/>
    </row>
    <row r="28" spans="8:9" ht="12.75">
      <c r="H28" s="11"/>
      <c r="I28" s="12">
        <f>208060-224194</f>
        <v>-16134</v>
      </c>
    </row>
    <row r="29" spans="1:9" ht="12.75">
      <c r="A29" s="1" t="s">
        <v>35</v>
      </c>
      <c r="D29" s="20"/>
      <c r="E29" s="20"/>
      <c r="F29" s="39">
        <f>SUM(F16:F28)</f>
        <v>760381</v>
      </c>
      <c r="H29" s="11"/>
      <c r="I29" s="12"/>
    </row>
    <row r="30" spans="7:9" ht="12.75">
      <c r="G30" s="7"/>
      <c r="H30" s="11"/>
      <c r="I30" s="12"/>
    </row>
    <row r="31" spans="1:9" ht="12.75">
      <c r="A31" s="1" t="s">
        <v>41</v>
      </c>
      <c r="D31" s="19"/>
      <c r="E31" s="19"/>
      <c r="F31" s="40">
        <f>F12-F29</f>
        <v>206929.43000000005</v>
      </c>
      <c r="H31" s="11"/>
      <c r="I31" s="12"/>
    </row>
    <row r="32" spans="1:9" ht="12.75">
      <c r="A32" s="1" t="s">
        <v>42</v>
      </c>
      <c r="D32" s="19"/>
      <c r="E32" s="19"/>
      <c r="F32" s="40">
        <v>-276833</v>
      </c>
      <c r="H32" s="11"/>
      <c r="I32" s="12"/>
    </row>
    <row r="33" spans="4:9" ht="12.75">
      <c r="D33" s="19"/>
      <c r="E33" s="19"/>
      <c r="F33" s="41"/>
      <c r="H33" s="11"/>
      <c r="I33" s="12"/>
    </row>
    <row r="34" spans="1:9" ht="13.5" thickBot="1">
      <c r="A34" s="1" t="s">
        <v>37</v>
      </c>
      <c r="D34" s="19"/>
      <c r="E34" s="19"/>
      <c r="F34" s="42">
        <f>F31+F32</f>
        <v>-69903.56999999995</v>
      </c>
      <c r="H34" s="11"/>
      <c r="I34" s="12"/>
    </row>
    <row r="35" spans="1:6" ht="13.5" thickTop="1">
      <c r="A35" s="2"/>
      <c r="B35" s="21"/>
      <c r="C35" s="9"/>
      <c r="D35" s="1"/>
      <c r="E35" s="1"/>
      <c r="F35" s="43"/>
    </row>
    <row r="36" ht="12.75">
      <c r="H36" s="2"/>
    </row>
    <row r="37" ht="12.75">
      <c r="H37" s="2"/>
    </row>
  </sheetData>
  <printOptions horizontalCentered="1" verticalCentered="1"/>
  <pageMargins left="0.5" right="0.5" top="1.25" bottom="0.5" header="0.25" footer="0.5"/>
  <pageSetup horizontalDpi="300" verticalDpi="300" orientation="portrait" r:id="rId1"/>
  <headerFooter alignWithMargins="0">
    <oddHeader>&amp;C&amp;"Arial,Regular"&amp;12Bulgarian-American Credit Bank
Income Statement
 for the 3 months Period  Ended
March 31, 1999
(Unaudited)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zoomScaleSheetLayoutView="75" workbookViewId="0" topLeftCell="A1">
      <selection activeCell="F36" sqref="F36"/>
    </sheetView>
  </sheetViews>
  <sheetFormatPr defaultColWidth="9.00390625" defaultRowHeight="12.75"/>
  <cols>
    <col min="1" max="1" width="19.00390625" style="1" customWidth="1"/>
    <col min="2" max="2" width="11.625" style="1" customWidth="1"/>
    <col min="3" max="3" width="17.125" style="1" customWidth="1"/>
    <col min="4" max="4" width="12.25390625" style="1" bestFit="1" customWidth="1"/>
    <col min="5" max="5" width="6.75390625" style="1" customWidth="1"/>
    <col min="6" max="6" width="13.875" style="3" bestFit="1" customWidth="1"/>
    <col min="7" max="8" width="12.00390625" style="1" customWidth="1"/>
    <col min="9" max="9" width="13.375" style="1" customWidth="1"/>
    <col min="10" max="16384" width="12.00390625" style="1" customWidth="1"/>
  </cols>
  <sheetData>
    <row r="1" spans="1:9" ht="12.75">
      <c r="A1" s="1" t="s">
        <v>0</v>
      </c>
      <c r="H1" s="2"/>
      <c r="I1" s="2"/>
    </row>
    <row r="3" spans="1:9" ht="12.75">
      <c r="A3" s="1" t="s">
        <v>1</v>
      </c>
      <c r="D3" s="3"/>
      <c r="E3" s="3"/>
      <c r="F3" s="4">
        <v>1647978</v>
      </c>
      <c r="H3" s="5"/>
      <c r="I3" s="6"/>
    </row>
    <row r="4" spans="4:9" ht="12.75">
      <c r="D4" s="5"/>
      <c r="E4" s="5"/>
      <c r="F4" s="5"/>
      <c r="H4" s="5"/>
      <c r="I4" s="6"/>
    </row>
    <row r="5" spans="1:9" ht="12.75">
      <c r="A5" s="1" t="s">
        <v>2</v>
      </c>
      <c r="D5" s="7"/>
      <c r="E5" s="7"/>
      <c r="F5" s="5"/>
      <c r="H5" s="6"/>
      <c r="I5" s="6"/>
    </row>
    <row r="6" spans="4:9" ht="12.75">
      <c r="D6" s="7"/>
      <c r="E6" s="7"/>
      <c r="F6" s="5"/>
      <c r="H6" s="6"/>
      <c r="I6" s="6"/>
    </row>
    <row r="7" spans="2:9" ht="12.75">
      <c r="B7" s="1" t="s">
        <v>3</v>
      </c>
      <c r="D7" s="7">
        <f>23875435-2500800</f>
        <v>21374635</v>
      </c>
      <c r="E7" s="7"/>
      <c r="F7" s="5"/>
      <c r="H7" s="6"/>
      <c r="I7" s="6"/>
    </row>
    <row r="8" spans="2:9" ht="12.75">
      <c r="B8" s="1" t="s">
        <v>4</v>
      </c>
      <c r="D8" s="8">
        <v>2500800</v>
      </c>
      <c r="E8" s="7"/>
      <c r="F8" s="5"/>
      <c r="I8" s="6"/>
    </row>
    <row r="9" spans="4:9" ht="12.75">
      <c r="D9" s="10"/>
      <c r="E9" s="10"/>
      <c r="F9" s="5"/>
      <c r="H9" s="9"/>
      <c r="I9" s="6"/>
    </row>
    <row r="10" spans="1:8" ht="12.75">
      <c r="A10" s="1" t="s">
        <v>5</v>
      </c>
      <c r="D10" s="7">
        <f>SUM(D7:D8)</f>
        <v>23875435</v>
      </c>
      <c r="E10" s="7"/>
      <c r="H10" s="10"/>
    </row>
    <row r="11" spans="4:9" ht="12.75">
      <c r="D11" s="7"/>
      <c r="E11" s="7"/>
      <c r="F11" s="5"/>
      <c r="H11" s="9"/>
      <c r="I11" s="6"/>
    </row>
    <row r="12" spans="2:8" ht="12.75">
      <c r="B12" s="1" t="s">
        <v>6</v>
      </c>
      <c r="D12" s="25">
        <v>-2478561</v>
      </c>
      <c r="E12" s="24"/>
      <c r="F12" s="5"/>
      <c r="H12" s="11"/>
    </row>
    <row r="13" spans="4:9" ht="12.75">
      <c r="D13" s="12"/>
      <c r="E13" s="12"/>
      <c r="F13" s="5"/>
      <c r="H13" s="6"/>
      <c r="I13" s="6"/>
    </row>
    <row r="14" spans="1:9" ht="12.75">
      <c r="A14" s="1" t="s">
        <v>7</v>
      </c>
      <c r="D14" s="7"/>
      <c r="E14" s="7"/>
      <c r="F14" s="21">
        <f>D10+D12</f>
        <v>21396874</v>
      </c>
      <c r="H14" s="6"/>
      <c r="I14" s="10"/>
    </row>
    <row r="15" spans="4:9" ht="12.75">
      <c r="D15" s="7"/>
      <c r="E15" s="7"/>
      <c r="F15" s="21"/>
      <c r="H15" s="6"/>
      <c r="I15" s="9"/>
    </row>
    <row r="16" spans="1:10" ht="12.75">
      <c r="A16" s="1" t="s">
        <v>40</v>
      </c>
      <c r="D16" s="7"/>
      <c r="E16" s="7"/>
      <c r="F16" s="5">
        <f>179100+28465+31573</f>
        <v>239138</v>
      </c>
      <c r="H16" s="6"/>
      <c r="I16" s="9"/>
      <c r="J16" s="6"/>
    </row>
    <row r="17" spans="4:9" ht="12.75">
      <c r="D17" s="7"/>
      <c r="E17" s="7"/>
      <c r="F17" s="5"/>
      <c r="H17" s="6"/>
      <c r="I17" s="6"/>
    </row>
    <row r="18" spans="1:9" ht="12.75">
      <c r="A18" s="1" t="s">
        <v>8</v>
      </c>
      <c r="D18" s="7"/>
      <c r="E18" s="7"/>
      <c r="F18" s="27">
        <v>307462</v>
      </c>
      <c r="H18" s="6"/>
      <c r="I18" s="6"/>
    </row>
    <row r="19" spans="6:9" ht="12.75">
      <c r="F19" s="21"/>
      <c r="H19" s="6"/>
      <c r="I19" s="9"/>
    </row>
    <row r="20" spans="1:9" ht="13.5" thickBot="1">
      <c r="A20" s="1" t="s">
        <v>9</v>
      </c>
      <c r="D20" s="3"/>
      <c r="E20" s="3"/>
      <c r="F20" s="13">
        <f>F3+F14+F16+F18+F19</f>
        <v>23591452</v>
      </c>
      <c r="H20" s="26"/>
      <c r="I20" s="10"/>
    </row>
    <row r="21" spans="6:9" ht="13.5" thickTop="1">
      <c r="F21" s="5"/>
      <c r="H21" s="6"/>
      <c r="I21" s="9"/>
    </row>
    <row r="22" spans="6:9" ht="12.75">
      <c r="F22" s="5"/>
      <c r="H22" s="6"/>
      <c r="I22" s="9"/>
    </row>
    <row r="23" spans="1:9" ht="12.75">
      <c r="A23" s="1" t="s">
        <v>10</v>
      </c>
      <c r="F23" s="5"/>
      <c r="H23" s="6"/>
      <c r="I23" s="6"/>
    </row>
    <row r="24" spans="6:9" ht="12.75">
      <c r="F24" s="5"/>
      <c r="H24" s="6"/>
      <c r="I24" s="6"/>
    </row>
    <row r="25" spans="1:9" ht="12.75">
      <c r="A25" s="1" t="s">
        <v>36</v>
      </c>
      <c r="D25" s="3"/>
      <c r="E25" s="3"/>
      <c r="F25" s="32">
        <f>139562+326208+242157</f>
        <v>707927</v>
      </c>
      <c r="H25" s="3"/>
      <c r="I25" s="6"/>
    </row>
    <row r="26" spans="4:9" ht="12.75">
      <c r="D26" s="3"/>
      <c r="E26" s="3"/>
      <c r="F26" s="28"/>
      <c r="H26" s="3"/>
      <c r="I26" s="6"/>
    </row>
    <row r="27" spans="1:9" ht="12.75">
      <c r="A27" s="1" t="s">
        <v>11</v>
      </c>
      <c r="F27" s="27">
        <v>15000000</v>
      </c>
      <c r="H27" s="6"/>
      <c r="I27" s="6"/>
    </row>
    <row r="28" spans="6:9" ht="12.75">
      <c r="F28" s="21"/>
      <c r="H28" s="6"/>
      <c r="I28" s="9"/>
    </row>
    <row r="29" spans="1:9" ht="12.75">
      <c r="A29" s="1" t="s">
        <v>12</v>
      </c>
      <c r="D29" s="3"/>
      <c r="E29" s="3"/>
      <c r="F29" s="27">
        <f>SUM(F25:F28)</f>
        <v>15707927</v>
      </c>
      <c r="H29" s="6"/>
      <c r="I29" s="10"/>
    </row>
    <row r="30" spans="6:9" ht="12.75">
      <c r="F30" s="5"/>
      <c r="H30" s="6"/>
      <c r="I30" s="9"/>
    </row>
    <row r="31" spans="1:9" ht="12.75">
      <c r="A31" s="1" t="s">
        <v>13</v>
      </c>
      <c r="F31" s="21">
        <v>8904430</v>
      </c>
      <c r="H31" s="6"/>
      <c r="I31" s="9"/>
    </row>
    <row r="32" spans="1:9" ht="12.75">
      <c r="A32" s="1" t="s">
        <v>39</v>
      </c>
      <c r="F32" s="29">
        <f>-951000-69905</f>
        <v>-1020905</v>
      </c>
      <c r="G32" s="7"/>
      <c r="H32" s="6"/>
      <c r="I32" s="9"/>
    </row>
    <row r="33" spans="6:9" ht="12.75">
      <c r="F33" s="30"/>
      <c r="H33" s="6"/>
      <c r="I33" s="9"/>
    </row>
    <row r="34" spans="1:9" ht="12.75">
      <c r="A34" s="1" t="s">
        <v>14</v>
      </c>
      <c r="D34" s="3"/>
      <c r="E34" s="3"/>
      <c r="F34" s="27">
        <f>SUM(F31:F33)</f>
        <v>7883525</v>
      </c>
      <c r="H34" s="3"/>
      <c r="I34" s="10"/>
    </row>
    <row r="35" spans="6:9" ht="12.75">
      <c r="F35" s="21"/>
      <c r="H35" s="6"/>
      <c r="I35" s="9"/>
    </row>
    <row r="36" spans="1:9" ht="13.5" thickBot="1">
      <c r="A36" s="1" t="s">
        <v>15</v>
      </c>
      <c r="D36" s="3"/>
      <c r="E36" s="3"/>
      <c r="F36" s="13">
        <f>F29+F34</f>
        <v>23591452</v>
      </c>
      <c r="H36" s="6"/>
      <c r="I36" s="9"/>
    </row>
    <row r="37" spans="6:9" ht="13.5" thickTop="1">
      <c r="F37" s="31"/>
      <c r="H37" s="6"/>
      <c r="I37" s="9"/>
    </row>
    <row r="38" spans="6:9" ht="12.75">
      <c r="F38" s="5"/>
      <c r="H38" s="6"/>
      <c r="I38" s="9"/>
    </row>
    <row r="39" spans="6:9" ht="12.75">
      <c r="F39" s="5"/>
      <c r="H39" s="6"/>
      <c r="I39" s="9"/>
    </row>
    <row r="40" spans="6:9" ht="12.75">
      <c r="F40" s="5"/>
      <c r="H40" s="6"/>
      <c r="I40" s="6"/>
    </row>
    <row r="41" spans="6:9" ht="12.75">
      <c r="F41" s="5"/>
      <c r="H41" s="6"/>
      <c r="I41" s="6"/>
    </row>
    <row r="42" spans="6:9" ht="12.75">
      <c r="F42" s="5"/>
      <c r="H42" s="6"/>
      <c r="I42" s="6"/>
    </row>
  </sheetData>
  <printOptions horizontalCentered="1" verticalCentered="1"/>
  <pageMargins left="0.5" right="0.5" top="1.25" bottom="0.5" header="0.5" footer="0.5"/>
  <pageSetup horizontalDpi="300" verticalDpi="300" orientation="portrait" r:id="rId1"/>
  <headerFooter alignWithMargins="0">
    <oddHeader>&amp;C&amp;"Arial,Regular"&amp;11Bulgarian-American Credit Bank
BALANCE SHEET 
March 31, 1999
(Unaudited)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Fiehler</dc:creator>
  <cp:keywords/>
  <dc:description/>
  <cp:lastModifiedBy>Katia Bineva</cp:lastModifiedBy>
  <cp:lastPrinted>2008-04-07T10:04:20Z</cp:lastPrinted>
  <dcterms:created xsi:type="dcterms:W3CDTF">1998-07-17T10:10:25Z</dcterms:created>
  <dcterms:modified xsi:type="dcterms:W3CDTF">2008-07-07T10:03:11Z</dcterms:modified>
  <cp:category/>
  <cp:version/>
  <cp:contentType/>
  <cp:contentStatus/>
</cp:coreProperties>
</file>