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2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<sst xmlns="http://schemas.openxmlformats.org/spreadsheetml/2006/main" count="1061" uniqueCount="873">
  <si>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</si>
  <si>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</si>
  <si>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</si>
  <si>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</si>
  <si>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</si>
  <si>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</si>
  <si>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</si>
  <si>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</si>
  <si>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</si>
  <si>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</si>
  <si>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</si>
  <si>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</si>
  <si>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</si>
  <si>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</si>
  <si>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</si>
  <si>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</si>
  <si>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</si>
  <si>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</si>
  <si>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</si>
  <si>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</si>
  <si>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</si>
  <si>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</si>
  <si>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</si>
  <si>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</si>
  <si>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</si>
  <si>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</si>
  <si>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</si>
  <si>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</si>
  <si>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</si>
  <si>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</si>
  <si>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</si>
  <si>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</si>
  <si>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</si>
  <si>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</si>
  <si>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</si>
  <si>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</si>
  <si>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</si>
  <si>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</si>
  <si>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</si>
  <si>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</si>
  <si>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</si>
  <si>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</si>
  <si>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</si>
  <si>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</si>
  <si>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</si>
  <si>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</si>
  <si>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</si>
  <si>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</si>
  <si>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</si>
  <si>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</si>
  <si>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</si>
  <si>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</si>
  <si>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</si>
  <si>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</si>
  <si>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</si>
  <si>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</si>
  <si>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</si>
  <si>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</si>
  <si>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</si>
  <si>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</si>
  <si>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</si>
  <si>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</si>
  <si>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</si>
  <si>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</si>
  <si>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</si>
  <si>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</si>
  <si>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</si>
  <si>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</si>
  <si>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</si>
  <si>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</si>
  <si>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</si>
  <si>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</si>
  <si>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</si>
  <si>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</si>
  <si>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</si>
  <si>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</si>
  <si>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</si>
  <si>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</si>
  <si>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</si>
  <si>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</si>
  <si>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</si>
  <si>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</si>
  <si>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</si>
  <si>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</si>
  <si>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</si>
  <si>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</si>
  <si>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</si>
  <si>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</si>
  <si>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</si>
  <si>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</si>
  <si>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</si>
  <si>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</si>
  <si>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</si>
  <si>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</si>
  <si>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</si>
  <si>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</si>
  <si>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</si>
  <si>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</si>
  <si>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</si>
  <si>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</si>
  <si>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</si>
  <si>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</si>
  <si>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</si>
  <si>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</si>
  <si>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</si>
  <si>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</si>
  <si>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</si>
  <si>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</si>
  <si>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</si>
  <si>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</si>
  <si>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</si>
  <si>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</si>
  <si>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</si>
  <si>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</si>
  <si>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</si>
  <si>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</si>
  <si>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</si>
  <si>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</si>
  <si>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</si>
  <si>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</si>
  <si>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</si>
  <si>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</si>
  <si>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</si>
  <si>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</si>
  <si>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</si>
  <si>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</si>
  <si>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</si>
  <si>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</si>
  <si>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</si>
  <si>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</si>
  <si>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</si>
  <si>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</si>
  <si>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</si>
  <si>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</si>
  <si>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</si>
  <si>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</si>
  <si>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</si>
  <si>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</si>
  <si>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</si>
  <si>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</si>
  <si>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</si>
  <si>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</si>
  <si>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</si>
  <si>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</si>
  <si>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</si>
  <si>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</si>
  <si>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</si>
  <si>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</si>
  <si>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</si>
  <si>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</si>
  <si>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</si>
  <si>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</si>
  <si>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</si>
  <si>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</si>
  <si>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</si>
  <si>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</si>
  <si>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</si>
  <si>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</si>
  <si>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</si>
  <si>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</si>
  <si>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</si>
  <si>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</si>
  <si>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</si>
  <si>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</si>
  <si>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</si>
  <si>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</si>
  <si>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</si>
  <si>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</si>
  <si>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</si>
  <si>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</si>
  <si>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</si>
  <si>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</si>
  <si>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</si>
  <si>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</si>
  <si>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</si>
  <si>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</si>
  <si>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</si>
  <si>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</si>
  <si>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</si>
  <si>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</si>
  <si>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</si>
  <si>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</si>
  <si>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</si>
  <si>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</si>
  <si>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</si>
  <si>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</si>
  <si>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</si>
  <si>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</si>
  <si>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</si>
  <si>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</si>
  <si>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</si>
  <si>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</si>
  <si>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</si>
  <si>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</si>
  <si>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</si>
  <si>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</si>
  <si>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</si>
  <si>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</si>
  <si>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</si>
  <si>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</si>
  <si>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</si>
  <si>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</si>
  <si>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</si>
  <si>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</si>
  <si>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</si>
  <si>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</si>
  <si>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</si>
  <si>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</si>
  <si>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</si>
  <si>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</si>
  <si>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</si>
  <si>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</si>
  <si>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</si>
  <si>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</si>
  <si>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</si>
  <si>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</si>
  <si>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</si>
  <si>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</si>
  <si>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</si>
  <si>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</si>
  <si>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</si>
  <si>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</si>
  <si>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</si>
  <si>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</si>
  <si>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</si>
  <si>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</si>
  <si>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</si>
  <si>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</si>
  <si>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</si>
  <si>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</si>
  <si>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</si>
  <si>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</si>
  <si>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</si>
  <si>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</si>
  <si>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</si>
  <si>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</si>
  <si>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</si>
  <si>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</si>
  <si>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</si>
  <si>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</si>
  <si>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</si>
  <si>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</si>
  <si>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</si>
  <si>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</si>
  <si>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</si>
  <si>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</si>
  <si>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</si>
  <si>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</si>
  <si>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</si>
  <si>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</si>
  <si>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</si>
  <si>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</si>
  <si>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</si>
  <si>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</si>
  <si>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</si>
  <si>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</si>
  <si>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</si>
  <si>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</si>
  <si>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</si>
  <si>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</si>
  <si>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</si>
  <si>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</si>
  <si>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</si>
  <si>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</si>
  <si>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</si>
  <si>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</si>
  <si>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</si>
  <si>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</si>
  <si>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</si>
  <si>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</si>
  <si>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</si>
  <si>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</si>
  <si>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</si>
  <si>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</si>
  <si>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</si>
  <si>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</si>
  <si>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</si>
  <si>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</si>
  <si>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</si>
  <si>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</si>
  <si>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</si>
  <si>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</si>
  <si>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</si>
  <si>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</si>
  <si>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</si>
  <si>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</si>
  <si>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</si>
  <si>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</si>
  <si>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</si>
  <si>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</si>
  <si>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</si>
  <si>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</si>
  <si>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</si>
  <si>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</si>
  <si>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</si>
  <si>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</si>
  <si>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</si>
  <si>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</si>
  <si>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</si>
  <si>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</si>
  <si>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</si>
  <si>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</si>
  <si>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</si>
  <si>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</si>
  <si>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</si>
  <si>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</si>
  <si>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</si>
  <si>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</si>
  <si>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</si>
  <si>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</si>
  <si>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</si>
  <si>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</si>
  <si>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</si>
  <si>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</si>
  <si>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</si>
  <si>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</si>
  <si>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</si>
  <si>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</si>
  <si>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</si>
  <si>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</si>
  <si>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</si>
  <si>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</si>
  <si>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</si>
  <si>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</si>
  <si>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</si>
  <si>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</si>
  <si>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</si>
  <si>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</si>
  <si>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</si>
  <si>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</si>
  <si>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</si>
  <si>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</si>
  <si>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</si>
  <si>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</si>
  <si>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</si>
  <si>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</si>
  <si>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</si>
  <si>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</si>
  <si>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</si>
  <si>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</si>
  <si>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</si>
  <si>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</si>
  <si>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</si>
  <si>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</si>
  <si>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</si>
  <si>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</si>
  <si>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</si>
  <si>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</si>
  <si>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</si>
  <si>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</si>
  <si>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</si>
  <si>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</si>
  <si>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</si>
  <si>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</si>
  <si>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</si>
  <si>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</si>
  <si>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</si>
  <si>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</si>
  <si>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</si>
  <si>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</si>
  <si>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</si>
  <si>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</si>
  <si>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</si>
  <si>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</si>
  <si>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</si>
  <si>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</si>
  <si>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</si>
  <si>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</si>
  <si>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</si>
  <si>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</si>
  <si>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</si>
  <si>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</si>
  <si>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</si>
  <si>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</si>
  <si>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</si>
  <si>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</si>
  <si>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</si>
  <si>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</si>
  <si>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</si>
  <si>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</si>
  <si>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</si>
  <si>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</si>
  <si>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</si>
  <si>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</si>
  <si>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</si>
  <si>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</si>
  <si>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</si>
  <si>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</si>
  <si>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</si>
  <si>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</si>
  <si>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</si>
  <si>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</si>
  <si>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</si>
  <si>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</si>
  <si>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</si>
  <si>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</si>
  <si>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</si>
  <si>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</si>
  <si>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</si>
  <si>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</si>
  <si>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</si>
  <si>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</si>
  <si>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</si>
  <si>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</si>
  <si>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</si>
  <si>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</si>
  <si>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</si>
  <si>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</si>
  <si>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</si>
  <si>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</si>
  <si>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</si>
  <si>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</si>
  <si>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</si>
  <si>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</si>
  <si>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</si>
  <si>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</si>
  <si>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</si>
  <si>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</si>
  <si>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</si>
  <si>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</si>
  <si>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</si>
  <si>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</si>
  <si>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</si>
  <si>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</si>
  <si>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</si>
  <si>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</si>
  <si>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</si>
  <si>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</si>
  <si>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</si>
  <si>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</si>
  <si>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</si>
  <si>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</si>
  <si>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</si>
  <si>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</si>
  <si>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</si>
  <si>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</si>
  <si>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</si>
  <si>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</si>
  <si>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</si>
  <si>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</si>
  <si>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</si>
  <si>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</si>
  <si>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</si>
  <si>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</si>
  <si>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</si>
  <si>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</si>
  <si>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</si>
  <si>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</si>
  <si>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</si>
  <si>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</si>
  <si>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</si>
  <si>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</si>
  <si>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</si>
  <si>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</si>
  <si>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</si>
  <si>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</si>
  <si>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</si>
  <si>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</si>
  <si>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</si>
  <si>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</si>
  <si>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</si>
  <si>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</si>
  <si>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</si>
  <si>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</si>
  <si>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</si>
  <si>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</si>
  <si>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</si>
  <si>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</si>
  <si>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</si>
  <si>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</si>
  <si>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</si>
  <si>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</si>
  <si>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</si>
  <si>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</si>
  <si>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</si>
  <si>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</si>
  <si>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</si>
  <si>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</si>
  <si>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</si>
  <si>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</si>
  <si>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</si>
  <si>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</si>
  <si>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</si>
  <si>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</si>
  <si>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</si>
  <si>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</si>
  <si>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</si>
  <si>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</si>
  <si>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</si>
  <si>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</si>
  <si>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</si>
  <si>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</si>
  <si>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</si>
  <si>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</si>
  <si>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</si>
  <si>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</si>
  <si>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</si>
  <si>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</si>
  <si>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</si>
  <si>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</si>
  <si>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</si>
  <si>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</si>
  <si>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</si>
  <si>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</si>
  <si>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</si>
  <si>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</si>
  <si>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</si>
  <si>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</si>
  <si>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</si>
  <si>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</si>
  <si>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</si>
  <si>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</si>
  <si>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</si>
  <si>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</si>
  <si>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</si>
  <si>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</si>
  <si>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</si>
  <si>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</si>
  <si>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</si>
  <si>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</si>
  <si>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</si>
  <si>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</si>
  <si>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</si>
  <si>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</si>
  <si>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</si>
  <si>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</si>
  <si>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</si>
  <si>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</si>
  <si>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</si>
  <si>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</si>
  <si>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</si>
  <si>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</si>
  <si>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</si>
  <si>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</si>
  <si>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</si>
  <si>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</si>
  <si>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</si>
  <si>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</si>
  <si>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</si>
  <si>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</si>
  <si>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</si>
  <si>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</si>
  <si>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</si>
  <si>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</si>
  <si>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</si>
  <si>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</si>
  <si>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</si>
  <si>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</si>
  <si>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</si>
  <si>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</si>
  <si>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</si>
  <si>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</si>
  <si>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</si>
  <si>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</si>
  <si>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</si>
  <si>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</si>
  <si>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</si>
  <si>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</si>
  <si>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</si>
  <si>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</si>
  <si>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</si>
  <si>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</si>
  <si>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</si>
  <si>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</si>
  <si>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</si>
  <si>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</si>
  <si>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</si>
  <si>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</si>
  <si>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</si>
  <si>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</si>
  <si>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</si>
  <si>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</si>
  <si>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</si>
  <si>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</si>
  <si>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</si>
  <si>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</si>
  <si>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</si>
  <si>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</si>
  <si>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</si>
  <si>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</si>
  <si>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</si>
  <si>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</si>
  <si>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</si>
  <si>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</si>
  <si>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</si>
  <si>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</si>
  <si>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</si>
  <si>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</si>
  <si>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</si>
  <si>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</si>
  <si>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</si>
  <si>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</si>
  <si>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</si>
  <si>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</si>
  <si>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</si>
  <si>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</si>
  <si>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</si>
  <si>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</si>
  <si>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</si>
  <si>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</si>
  <si>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</si>
  <si>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</si>
  <si>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</si>
  <si>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</si>
  <si>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</si>
  <si>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</si>
  <si>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</si>
  <si>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</si>
  <si>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</si>
  <si>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</si>
  <si>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</si>
  <si>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</si>
  <si>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</si>
  <si>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</si>
  <si>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</si>
  <si>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</si>
  <si>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</si>
  <si>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</si>
  <si>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</si>
  <si>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</si>
  <si>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</si>
  <si>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</si>
  <si>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</si>
  <si>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</si>
  <si>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</si>
  <si>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</si>
  <si>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</si>
  <si>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</si>
  <si>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</si>
  <si>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</si>
  <si>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</si>
  <si>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</si>
  <si>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</si>
  <si>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</si>
  <si>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</si>
  <si>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</si>
  <si>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</si>
  <si>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</si>
  <si>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</si>
  <si>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</si>
  <si>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</si>
  <si>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</si>
  <si>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</si>
  <si>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</si>
  <si>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</si>
  <si>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</si>
  <si>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</si>
  <si>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</si>
  <si>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</si>
  <si>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</si>
  <si>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</si>
  <si>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</si>
  <si>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</si>
  <si>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</si>
  <si>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</si>
  <si>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</si>
  <si>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</si>
  <si>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</si>
  <si>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</si>
  <si>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</si>
  <si>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</si>
  <si>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</si>
  <si>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</si>
  <si>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</si>
  <si>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</si>
  <si>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</si>
  <si>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</si>
  <si>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</si>
  <si>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</si>
  <si>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</si>
  <si>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</si>
  <si>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</si>
  <si>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</si>
  <si>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</si>
  <si>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</si>
  <si>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</si>
  <si>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</si>
  <si>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</si>
  <si>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</si>
  <si>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</si>
  <si>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</si>
  <si>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</si>
  <si>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</si>
  <si>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</si>
  <si>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</si>
  <si>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</si>
  <si>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</si>
  <si>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</si>
  <si>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</si>
  <si>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</si>
  <si>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</si>
  <si>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</si>
  <si>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</si>
  <si>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</si>
  <si>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</si>
  <si>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</si>
  <si>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</si>
  <si>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</si>
  <si>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</si>
  <si>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</si>
  <si>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</si>
  <si>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</si>
  <si>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</si>
  <si>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</si>
  <si>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</si>
  <si>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</si>
  <si>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</si>
  <si>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</si>
  <si>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</si>
  <si>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</si>
  <si>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</si>
  <si>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</si>
  <si>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</si>
  <si>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</si>
  <si>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</si>
  <si>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</si>
  <si>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</si>
  <si>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</si>
  <si>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</si>
  <si>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</si>
  <si>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</si>
  <si>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</si>
  <si>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</si>
  <si>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</si>
  <si>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</si>
  <si>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</si>
  <si>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</si>
  <si>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</si>
  <si>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</si>
  <si>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</si>
  <si>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</si>
  <si>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</si>
  <si>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</si>
  <si>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</si>
  <si>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</si>
  <si>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</si>
  <si>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</si>
  <si>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</si>
  <si>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</si>
  <si>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</si>
  <si>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</si>
  <si>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</si>
  <si>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</si>
  <si>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</si>
  <si>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</si>
  <si>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</si>
  <si>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</si>
  <si>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</si>
  <si>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</si>
  <si>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</si>
  <si>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</si>
  <si>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</si>
  <si>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</si>
  <si>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</si>
  <si>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</si>
  <si>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</si>
  <si>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</si>
  <si>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</si>
  <si>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</si>
  <si>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</si>
  <si>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</si>
  <si>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</si>
  <si>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</si>
  <si>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</si>
  <si>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</si>
  <si>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</si>
  <si>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</si>
  <si>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</si>
  <si>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</si>
  <si>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</si>
  <si>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</si>
  <si>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</si>
  <si>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</si>
  <si>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</si>
  <si>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</si>
  <si>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</si>
  <si>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</si>
  <si>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</si>
  <si>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</si>
  <si>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</si>
  <si>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</si>
  <si>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</si>
  <si>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</si>
  <si>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</si>
  <si>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</si>
  <si>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</si>
  <si>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</si>
  <si>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</si>
  <si>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</si>
  <si>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</si>
  <si>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</si>
  <si>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</si>
  <si>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</si>
  <si>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</si>
  <si>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</si>
  <si>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</si>
  <si>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</si>
  <si>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</si>
  <si>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</si>
  <si>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</si>
  <si>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</si>
  <si>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</si>
  <si>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</si>
  <si>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</si>
  <si>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</si>
  <si>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</si>
  <si>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</si>
  <si>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</si>
  <si>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</si>
  <si>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</si>
  <si>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</si>
  <si>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</si>
  <si>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</si>
  <si>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</si>
  <si>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</si>
  <si>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</si>
  <si>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</si>
  <si>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</si>
  <si>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</si>
  <si>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</si>
  <si>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</si>
  <si>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</si>
  <si>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</si>
  <si>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</si>
  <si>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</si>
  <si>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</si>
  <si>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</si>
  <si>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</si>
  <si>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</si>
  <si>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</si>
  <si>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</si>
  <si>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</si>
  <si>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</si>
  <si>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</si>
  <si>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</si>
  <si>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</si>
  <si>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</si>
  <si>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</si>
  <si>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</si>
  <si>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</si>
  <si>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</si>
  <si>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</si>
  <si>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</si>
  <si>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</si>
  <si>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</si>
  <si>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</si>
  <si>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</si>
  <si>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</si>
  <si>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</si>
  <si>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</si>
  <si>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</si>
  <si>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</si>
  <si>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</si>
  <si>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</si>
  <si>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</si>
  <si>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</si>
  <si>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</si>
  <si>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</si>
  <si>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</si>
  <si>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</si>
  <si>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</si>
  <si>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</si>
  <si>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</si>
  <si>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</si>
  <si>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</si>
  <si>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</si>
  <si>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</si>
  <si>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</si>
  <si>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</si>
  <si>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</si>
  <si>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</si>
  <si>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</si>
  <si>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01.01.2009Г. ДО 31.12.2009Г.</t>
  </si>
</sst>
</file>

<file path=xl/styles.xml><?xml version="1.0" encoding="utf-8"?>
<styleSheet xmlns="http://schemas.openxmlformats.org/spreadsheetml/2006/main">
  <numFmts count="37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52">
      <selection activeCell="E6" sqref="E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9" t="s">
        <v>1</v>
      </c>
      <c r="B3" s="590"/>
      <c r="C3" s="590"/>
      <c r="D3" s="590"/>
      <c r="E3" s="462" t="s">
        <v>868</v>
      </c>
      <c r="F3" s="217" t="s">
        <v>2</v>
      </c>
      <c r="G3" s="172"/>
      <c r="H3" s="461">
        <v>148068097</v>
      </c>
    </row>
    <row r="4" spans="1:8" ht="15">
      <c r="A4" s="589" t="s">
        <v>3</v>
      </c>
      <c r="B4" s="588"/>
      <c r="C4" s="588"/>
      <c r="D4" s="588"/>
      <c r="E4" s="504" t="s">
        <v>869</v>
      </c>
      <c r="F4" s="584" t="s">
        <v>4</v>
      </c>
      <c r="G4" s="585"/>
      <c r="H4" s="461" t="s">
        <v>159</v>
      </c>
    </row>
    <row r="5" spans="1:8" ht="15">
      <c r="A5" s="589" t="s">
        <v>5</v>
      </c>
      <c r="B5" s="590"/>
      <c r="C5" s="590"/>
      <c r="D5" s="59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13453</v>
      </c>
      <c r="D20" s="151">
        <v>9524</v>
      </c>
      <c r="E20" s="237" t="s">
        <v>57</v>
      </c>
      <c r="F20" s="242" t="s">
        <v>58</v>
      </c>
      <c r="G20" s="158">
        <v>7337</v>
      </c>
      <c r="H20" s="158">
        <v>7336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7886</v>
      </c>
      <c r="H25" s="154">
        <f>H19+H20+H21</f>
        <v>7885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-184</v>
      </c>
      <c r="H27" s="154">
        <f>SUM(H28:H30)</f>
        <v>-68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-184</v>
      </c>
      <c r="H29" s="316">
        <v>-68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3625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-116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3441</v>
      </c>
      <c r="H33" s="154">
        <f>H27+H31+H32</f>
        <v>-184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11977</v>
      </c>
      <c r="H36" s="154">
        <f>H25+H17+H33</f>
        <v>8351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1503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1503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13453</v>
      </c>
      <c r="D55" s="155">
        <f>D19+D20+D21+D27+D32+D45+D51+D53+D54</f>
        <v>9524</v>
      </c>
      <c r="E55" s="237" t="s">
        <v>172</v>
      </c>
      <c r="F55" s="261" t="s">
        <v>173</v>
      </c>
      <c r="G55" s="154">
        <f>G49+G51+G52+G53+G54</f>
        <v>1503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1493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196</v>
      </c>
      <c r="H61" s="154">
        <f>SUM(H62:H68)</f>
        <v>184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132</v>
      </c>
      <c r="H62" s="152">
        <v>118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63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132</v>
      </c>
      <c r="D69" s="151">
        <v>125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196</v>
      </c>
      <c r="H71" s="161">
        <f>H59+H60+H61+H69+H70</f>
        <v>1677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200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133</v>
      </c>
      <c r="D75" s="155">
        <f>SUM(D67:D74)</f>
        <v>325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196</v>
      </c>
      <c r="H79" s="162">
        <f>H71+H74+H75+H76</f>
        <v>1677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64</v>
      </c>
      <c r="D87" s="151">
        <v>122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</v>
      </c>
      <c r="D88" s="151">
        <v>46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88</v>
      </c>
      <c r="D91" s="155">
        <f>SUM(D87:D90)</f>
        <v>168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223</v>
      </c>
      <c r="D93" s="155">
        <f>D64+D75+D84+D91+D92</f>
        <v>504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13676</v>
      </c>
      <c r="D94" s="164">
        <f>D93+D55</f>
        <v>10028</v>
      </c>
      <c r="E94" s="449" t="s">
        <v>270</v>
      </c>
      <c r="F94" s="289" t="s">
        <v>271</v>
      </c>
      <c r="G94" s="165">
        <f>G36+G39+G55+G79</f>
        <v>13676</v>
      </c>
      <c r="H94" s="165">
        <f>H36+H39+H55+H79</f>
        <v>10028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870</v>
      </c>
      <c r="D98" s="586"/>
      <c r="E98" s="586"/>
      <c r="F98" s="170"/>
      <c r="G98" s="171"/>
      <c r="H98" s="172"/>
      <c r="M98" s="157"/>
    </row>
    <row r="99" spans="1:8" ht="15">
      <c r="A99" s="578">
        <v>40202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871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26" sqref="D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01.01.2009Г. ДО 31.12.2009Г.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</v>
      </c>
      <c r="D10" s="46">
        <v>23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21</v>
      </c>
      <c r="D12" s="46">
        <v>20</v>
      </c>
      <c r="E12" s="300" t="s">
        <v>78</v>
      </c>
      <c r="F12" s="549" t="s">
        <v>296</v>
      </c>
      <c r="G12" s="550">
        <v>3754</v>
      </c>
      <c r="H12" s="550"/>
    </row>
    <row r="13" spans="1:18" ht="12">
      <c r="A13" s="298" t="s">
        <v>297</v>
      </c>
      <c r="B13" s="299" t="s">
        <v>298</v>
      </c>
      <c r="C13" s="46">
        <v>5</v>
      </c>
      <c r="D13" s="46">
        <v>4</v>
      </c>
      <c r="E13" s="301" t="s">
        <v>51</v>
      </c>
      <c r="F13" s="551" t="s">
        <v>299</v>
      </c>
      <c r="G13" s="548">
        <f>SUM(G9:G12)</f>
        <v>3754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52</v>
      </c>
      <c r="D19" s="49">
        <f>SUM(D9:D15)+D16</f>
        <v>51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58</v>
      </c>
      <c r="D22" s="46">
        <v>47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19</v>
      </c>
      <c r="D25" s="46">
        <v>17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77</v>
      </c>
      <c r="D26" s="49">
        <f>SUM(D22:D25)</f>
        <v>65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129</v>
      </c>
      <c r="D28" s="50">
        <f>D26+D19</f>
        <v>116</v>
      </c>
      <c r="E28" s="127" t="s">
        <v>338</v>
      </c>
      <c r="F28" s="554" t="s">
        <v>339</v>
      </c>
      <c r="G28" s="548">
        <f>G13+G15+G24</f>
        <v>3754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3625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116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129</v>
      </c>
      <c r="D33" s="49">
        <f>D28-D31+D32</f>
        <v>116</v>
      </c>
      <c r="E33" s="127" t="s">
        <v>352</v>
      </c>
      <c r="F33" s="554" t="s">
        <v>353</v>
      </c>
      <c r="G33" s="53">
        <f>G32-G31+G28</f>
        <v>3754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3625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116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3625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116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3625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116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3754</v>
      </c>
      <c r="D42" s="53">
        <f>D33+D35+D39</f>
        <v>116</v>
      </c>
      <c r="E42" s="128" t="s">
        <v>379</v>
      </c>
      <c r="F42" s="129" t="s">
        <v>380</v>
      </c>
      <c r="G42" s="53">
        <f>G39+G33</f>
        <v>3754</v>
      </c>
      <c r="H42" s="53">
        <f>H39+H33</f>
        <v>116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40202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01.01.2009Г. ДО 31.12.2009Г.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-223</v>
      </c>
      <c r="D11" s="54">
        <v>-1713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-26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229</v>
      </c>
      <c r="D14" s="54">
        <v>78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-20</v>
      </c>
      <c r="D20" s="55">
        <f>SUM(D10:D19)</f>
        <v>-1660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1506</v>
      </c>
      <c r="D36" s="54">
        <v>1493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-1496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-70</v>
      </c>
      <c r="D39" s="54">
        <v>-54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-60</v>
      </c>
      <c r="D42" s="55">
        <f>SUM(D34:D41)</f>
        <v>1438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-80</v>
      </c>
      <c r="D43" s="55">
        <f>D42+D32+D20</f>
        <v>-229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168</v>
      </c>
      <c r="D44" s="132">
        <v>397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88</v>
      </c>
      <c r="D45" s="55">
        <f>D44+D43</f>
        <v>168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88</v>
      </c>
      <c r="D46" s="56">
        <v>168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40202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5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01.01.2009Г. ДО 31.12.2009Г.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7336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№1-БАЛАНС'!G27</f>
        <v>-184</v>
      </c>
      <c r="K11" s="60"/>
      <c r="L11" s="344">
        <f>SUM(C11:K11)</f>
        <v>8351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7336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-184</v>
      </c>
      <c r="K15" s="61">
        <f t="shared" si="2"/>
        <v>0</v>
      </c>
      <c r="L15" s="344">
        <f t="shared" si="1"/>
        <v>8351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3625</v>
      </c>
      <c r="J16" s="345">
        <f>+'справка №1-БАЛАНС'!G32</f>
        <v>0</v>
      </c>
      <c r="K16" s="60"/>
      <c r="L16" s="344">
        <f t="shared" si="1"/>
        <v>3625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1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1</v>
      </c>
      <c r="F22" s="185"/>
      <c r="G22" s="185"/>
      <c r="H22" s="185"/>
      <c r="I22" s="185"/>
      <c r="J22" s="185"/>
      <c r="K22" s="185"/>
      <c r="L22" s="344">
        <f t="shared" si="1"/>
        <v>1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7337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3625</v>
      </c>
      <c r="J29" s="59">
        <f t="shared" si="6"/>
        <v>-184</v>
      </c>
      <c r="K29" s="59">
        <f t="shared" si="6"/>
        <v>0</v>
      </c>
      <c r="L29" s="344">
        <f t="shared" si="1"/>
        <v>11977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7337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3625</v>
      </c>
      <c r="J32" s="59">
        <f t="shared" si="7"/>
        <v>-184</v>
      </c>
      <c r="K32" s="59">
        <f t="shared" si="7"/>
        <v>0</v>
      </c>
      <c r="L32" s="344">
        <f t="shared" si="1"/>
        <v>11977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40202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20">
      <selection activeCell="E19" sqref="E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01.01.2009Г. ДО 31.12.2009Г.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9524</v>
      </c>
      <c r="E18" s="187">
        <v>3929</v>
      </c>
      <c r="F18" s="187"/>
      <c r="G18" s="74">
        <f t="shared" si="2"/>
        <v>13453</v>
      </c>
      <c r="H18" s="63"/>
      <c r="I18" s="63"/>
      <c r="J18" s="74">
        <f t="shared" si="3"/>
        <v>13453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13453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9524</v>
      </c>
      <c r="E40" s="438">
        <f>E17+E18+E19+E25+E38+E39</f>
        <v>3929</v>
      </c>
      <c r="F40" s="438">
        <f aca="true" t="shared" si="13" ref="F40:R40">F17+F18+F19+F25+F38+F39</f>
        <v>0</v>
      </c>
      <c r="G40" s="438">
        <f t="shared" si="13"/>
        <v>13453</v>
      </c>
      <c r="H40" s="438">
        <f t="shared" si="13"/>
        <v>0</v>
      </c>
      <c r="I40" s="438">
        <f t="shared" si="13"/>
        <v>0</v>
      </c>
      <c r="J40" s="438">
        <f t="shared" si="13"/>
        <v>13453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13453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24.01.2010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C87" sqref="C8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01.01.2009Г. ДО 31.12.2009Г.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132</v>
      </c>
      <c r="D29" s="108">
        <v>127</v>
      </c>
      <c r="E29" s="120">
        <f t="shared" si="0"/>
        <v>5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</v>
      </c>
      <c r="D33" s="105">
        <f>SUM(D34:D37)</f>
        <v>13</v>
      </c>
      <c r="E33" s="121">
        <f>SUM(E34:E37)</f>
        <v>-12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</v>
      </c>
      <c r="D35" s="108">
        <v>13</v>
      </c>
      <c r="E35" s="120">
        <f t="shared" si="0"/>
        <v>-12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133</v>
      </c>
      <c r="D43" s="104">
        <f>D24+D28+D29+D31+D30+D32+D33+D38</f>
        <v>140</v>
      </c>
      <c r="E43" s="118">
        <f>E24+E28+E29+E31+E30+E32+E33+E38</f>
        <v>-7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133</v>
      </c>
      <c r="D44" s="103">
        <f>D43+D21+D19+D9</f>
        <v>140</v>
      </c>
      <c r="E44" s="118">
        <f>E43+E21+E19+E9</f>
        <v>-7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1503</v>
      </c>
      <c r="D56" s="103">
        <f>D57+D59</f>
        <v>0</v>
      </c>
      <c r="E56" s="119">
        <f t="shared" si="1"/>
        <v>1503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1503</v>
      </c>
      <c r="D57" s="108"/>
      <c r="E57" s="119">
        <f t="shared" si="1"/>
        <v>1503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1503</v>
      </c>
      <c r="D66" s="103">
        <f>D52+D56+D61+D62+D63+D64</f>
        <v>0</v>
      </c>
      <c r="E66" s="119">
        <f t="shared" si="1"/>
        <v>1503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132</v>
      </c>
      <c r="D71" s="105">
        <f>SUM(D72:D74)</f>
        <v>129</v>
      </c>
      <c r="E71" s="105">
        <f>SUM(E72:E74)</f>
        <v>3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132</v>
      </c>
      <c r="D72" s="108">
        <v>129</v>
      </c>
      <c r="E72" s="119">
        <f t="shared" si="1"/>
        <v>3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1493</v>
      </c>
      <c r="E75" s="103">
        <f>E76+E78</f>
        <v>-1493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>
        <v>1493</v>
      </c>
      <c r="E76" s="119">
        <f t="shared" si="1"/>
        <v>-1493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64</v>
      </c>
      <c r="D85" s="104">
        <f>SUM(D86:D90)+D94</f>
        <v>89</v>
      </c>
      <c r="E85" s="104">
        <f>SUM(E86:E90)+E94</f>
        <v>-25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63</v>
      </c>
      <c r="D87" s="108">
        <v>87</v>
      </c>
      <c r="E87" s="119">
        <f t="shared" si="1"/>
        <v>-24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/>
      <c r="D94" s="108">
        <v>1</v>
      </c>
      <c r="E94" s="119">
        <f t="shared" si="1"/>
        <v>-1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196</v>
      </c>
      <c r="D96" s="104">
        <f>D85+D80+D75+D71+D95</f>
        <v>1711</v>
      </c>
      <c r="E96" s="104">
        <f>E85+E80+E75+E71+E95</f>
        <v>-1515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1699</v>
      </c>
      <c r="D97" s="104">
        <f>D96+D68+D66</f>
        <v>1711</v>
      </c>
      <c r="E97" s="104">
        <f>E96+E68+E66</f>
        <v>-12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24.01.2010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C25" sqref="C2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01.01.2009Г. ДО 31.12.2009Г.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24.01.2010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27">
      <selection activeCell="B20" sqref="B2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01.01.2009Г. ДО 31.12.2009Г.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24.01.2010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Ignev</cp:lastModifiedBy>
  <cp:lastPrinted>2009-04-23T15:50:45Z</cp:lastPrinted>
  <dcterms:created xsi:type="dcterms:W3CDTF">2000-06-29T12:02:40Z</dcterms:created>
  <dcterms:modified xsi:type="dcterms:W3CDTF">2010-01-25T01:19:33Z</dcterms:modified>
  <cp:category/>
  <cp:version/>
  <cp:contentType/>
  <cp:contentStatus/>
</cp:coreProperties>
</file>