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120" windowHeight="8490" tabRatio="9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<sst xmlns="http://schemas.openxmlformats.org/spreadsheetml/2006/main" count="1034" uniqueCount="872">
  <si>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</si>
  <si>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</si>
  <si>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</si>
  <si>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</si>
  <si>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</si>
  <si>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</si>
  <si>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</si>
  <si>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</si>
  <si>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</si>
  <si>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</si>
  <si>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</si>
  <si>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</si>
  <si>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</si>
  <si>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</si>
  <si>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</si>
  <si>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</si>
  <si>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</si>
  <si>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</si>
  <si>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</si>
  <si>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</si>
  <si>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</si>
  <si>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</si>
  <si>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</si>
  <si>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</si>
  <si>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</si>
  <si>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</si>
  <si>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</si>
  <si>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</si>
  <si>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</si>
  <si>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</si>
  <si>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</si>
  <si>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</si>
  <si>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</si>
  <si>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</si>
  <si>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</si>
  <si>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</si>
  <si>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</si>
  <si>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</si>
  <si>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</si>
  <si>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</si>
  <si>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</si>
  <si>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</si>
  <si>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</si>
  <si>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</si>
  <si>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</si>
  <si>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</si>
  <si>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</si>
  <si>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</si>
  <si>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</si>
  <si>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</si>
  <si>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</si>
  <si>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</si>
  <si>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</si>
  <si>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</si>
  <si>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</si>
  <si>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</si>
  <si>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</si>
  <si>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</si>
  <si>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</si>
  <si>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</si>
  <si>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</si>
  <si>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</si>
  <si>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</si>
  <si>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</si>
  <si>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</si>
  <si>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</si>
  <si>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</si>
  <si>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</si>
  <si>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</si>
  <si>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</si>
  <si>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</si>
  <si>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</si>
  <si>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</si>
  <si>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</si>
  <si>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</si>
  <si>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</si>
  <si>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</si>
  <si>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</si>
  <si>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</si>
  <si>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</si>
  <si>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</si>
  <si>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</si>
  <si>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</si>
  <si>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</si>
  <si>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</si>
  <si>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</si>
  <si>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</si>
  <si>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</si>
  <si>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</si>
  <si>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</si>
  <si>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</si>
  <si>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</si>
  <si>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</si>
  <si>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</si>
  <si>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</si>
  <si>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</si>
  <si>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</si>
  <si>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</si>
  <si>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</si>
  <si>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</si>
  <si>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</si>
  <si>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</si>
  <si>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</si>
  <si>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</si>
  <si>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</si>
  <si>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</si>
  <si>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</si>
  <si>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</si>
  <si>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</si>
  <si>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</si>
  <si>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</si>
  <si>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</si>
  <si>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</si>
  <si>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</si>
  <si>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</si>
  <si>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</si>
  <si>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</si>
  <si>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</si>
  <si>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</si>
  <si>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</si>
  <si>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</si>
  <si>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</si>
  <si>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</si>
  <si>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</si>
  <si>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</si>
  <si>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</si>
  <si>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</si>
  <si>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</si>
  <si>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</si>
  <si>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</si>
  <si>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</si>
  <si>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</si>
  <si>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</si>
  <si>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</si>
  <si>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</si>
  <si>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</si>
  <si>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</si>
  <si>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</si>
  <si>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</si>
  <si>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</si>
  <si>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</si>
  <si>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</si>
  <si>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</si>
  <si>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</si>
  <si>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</si>
  <si>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</si>
  <si>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</si>
  <si>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</si>
  <si>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</si>
  <si>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</si>
  <si>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</si>
  <si>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</si>
  <si>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</si>
  <si>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</si>
  <si>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</si>
  <si>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</si>
  <si>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</si>
  <si>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</si>
  <si>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</si>
  <si>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</si>
  <si>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</si>
  <si>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</si>
  <si>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</si>
  <si>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</si>
  <si>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</si>
  <si>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</si>
  <si>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</si>
  <si>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</si>
  <si>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</si>
  <si>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</si>
  <si>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</si>
  <si>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</si>
  <si>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</si>
  <si>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</si>
  <si>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</si>
  <si>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</si>
  <si>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</si>
  <si>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</si>
  <si>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</si>
  <si>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</si>
  <si>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</si>
  <si>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</si>
  <si>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</si>
  <si>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</si>
  <si>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</si>
  <si>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</si>
  <si>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</si>
  <si>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</si>
  <si>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</si>
  <si>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</si>
  <si>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</si>
  <si>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</si>
  <si>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</si>
  <si>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</si>
  <si>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</si>
  <si>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</si>
  <si>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</si>
  <si>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</si>
  <si>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</si>
  <si>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</si>
  <si>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</si>
  <si>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</si>
  <si>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</si>
  <si>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</si>
  <si>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</si>
  <si>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</si>
  <si>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</si>
  <si>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</si>
  <si>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</si>
  <si>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</si>
  <si>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</si>
  <si>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</si>
  <si>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</si>
  <si>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</si>
  <si>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</si>
  <si>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</si>
  <si>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</si>
  <si>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</si>
  <si>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</si>
  <si>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</si>
  <si>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</si>
  <si>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</si>
  <si>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</si>
  <si>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</si>
  <si>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</si>
  <si>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</si>
  <si>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</si>
  <si>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</si>
  <si>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</si>
  <si>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</si>
  <si>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</si>
  <si>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</si>
  <si>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</si>
  <si>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</si>
  <si>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</si>
  <si>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</si>
  <si>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</si>
  <si>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</si>
  <si>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</si>
  <si>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</si>
  <si>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</si>
  <si>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</si>
  <si>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</si>
  <si>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</si>
  <si>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</si>
  <si>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</si>
  <si>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</si>
  <si>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</si>
  <si>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</si>
  <si>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</si>
  <si>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</si>
  <si>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</si>
  <si>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</si>
  <si>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</si>
  <si>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</si>
  <si>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</si>
  <si>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</si>
  <si>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</si>
  <si>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</si>
  <si>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</si>
  <si>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</si>
  <si>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</si>
  <si>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</si>
  <si>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</si>
  <si>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</si>
  <si>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</si>
  <si>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</si>
  <si>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</si>
  <si>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</si>
  <si>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</si>
  <si>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</si>
  <si>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</si>
  <si>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</si>
  <si>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</si>
  <si>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</si>
  <si>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</si>
  <si>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</si>
  <si>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</si>
  <si>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</si>
  <si>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</si>
  <si>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</si>
  <si>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</si>
  <si>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</si>
  <si>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</si>
  <si>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</si>
  <si>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</si>
  <si>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</si>
  <si>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</si>
  <si>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</si>
  <si>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</si>
  <si>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</si>
  <si>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</si>
  <si>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</si>
  <si>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</si>
  <si>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</si>
  <si>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</si>
  <si>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</si>
  <si>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</si>
  <si>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</si>
  <si>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</si>
  <si>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</si>
  <si>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</si>
  <si>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</si>
  <si>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</si>
  <si>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</si>
  <si>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</si>
  <si>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</si>
  <si>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</si>
  <si>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</si>
  <si>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</si>
  <si>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</si>
  <si>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</si>
  <si>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</si>
  <si>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</si>
  <si>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</si>
  <si>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</si>
  <si>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</si>
  <si>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</si>
  <si>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</si>
  <si>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</si>
  <si>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</si>
  <si>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</si>
  <si>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</si>
  <si>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</si>
  <si>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</si>
  <si>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</si>
  <si>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</si>
  <si>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</si>
  <si>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</si>
  <si>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</si>
  <si>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</si>
  <si>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</si>
  <si>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</si>
  <si>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</si>
  <si>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</si>
  <si>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</si>
  <si>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</si>
  <si>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</si>
  <si>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</si>
  <si>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</si>
  <si>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</si>
  <si>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</si>
  <si>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</si>
  <si>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</si>
  <si>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</si>
  <si>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</si>
  <si>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</si>
  <si>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</si>
  <si>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</si>
  <si>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</si>
  <si>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</si>
  <si>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</si>
  <si>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</si>
  <si>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</si>
  <si>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</si>
  <si>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</si>
  <si>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</si>
  <si>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</si>
  <si>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</si>
  <si>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</si>
  <si>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</si>
  <si>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</si>
  <si>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</si>
  <si>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</si>
  <si>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</si>
  <si>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</si>
  <si>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</si>
  <si>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</si>
  <si>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</si>
  <si>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</si>
  <si>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</si>
  <si>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</si>
  <si>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</si>
  <si>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</si>
  <si>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</si>
  <si>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</si>
  <si>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</si>
  <si>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</si>
  <si>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</si>
  <si>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</si>
  <si>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</si>
  <si>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</si>
  <si>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</si>
  <si>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</si>
  <si>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</si>
  <si>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</si>
  <si>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</si>
  <si>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</si>
  <si>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</si>
  <si>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</si>
  <si>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</si>
  <si>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</si>
  <si>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</si>
  <si>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</si>
  <si>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</si>
  <si>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</si>
  <si>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</si>
  <si>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</si>
  <si>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</si>
  <si>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</si>
  <si>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</si>
  <si>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</si>
  <si>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</si>
  <si>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</si>
  <si>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</si>
  <si>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</si>
  <si>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</si>
  <si>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</si>
  <si>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</si>
  <si>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</si>
  <si>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</si>
  <si>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</si>
  <si>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</si>
  <si>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</si>
  <si>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</si>
  <si>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</si>
  <si>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</si>
  <si>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</si>
  <si>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</si>
  <si>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</si>
  <si>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</si>
  <si>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</si>
  <si>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</si>
  <si>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</si>
  <si>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</si>
  <si>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</si>
  <si>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</si>
  <si>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</si>
  <si>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</si>
  <si>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</si>
  <si>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</si>
  <si>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</si>
  <si>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</si>
  <si>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</si>
  <si>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</si>
  <si>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</si>
  <si>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</si>
  <si>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</si>
  <si>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</si>
  <si>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</si>
  <si>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</si>
  <si>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</si>
  <si>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</si>
  <si>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</si>
  <si>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</si>
  <si>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</si>
  <si>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</si>
  <si>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</si>
  <si>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</si>
  <si>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</si>
  <si>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</si>
  <si>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</si>
  <si>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</si>
  <si>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</si>
  <si>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</si>
  <si>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</si>
  <si>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</si>
  <si>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</si>
  <si>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</si>
  <si>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</si>
  <si>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</si>
  <si>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</si>
  <si>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</si>
  <si>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</si>
  <si>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</si>
  <si>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</si>
  <si>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</si>
  <si>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</si>
  <si>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</si>
  <si>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</si>
  <si>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</si>
  <si>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</si>
  <si>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</si>
  <si>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</si>
  <si>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</si>
  <si>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</si>
  <si>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</si>
  <si>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</si>
  <si>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</si>
  <si>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</si>
  <si>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</si>
  <si>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</si>
  <si>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</si>
  <si>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</si>
  <si>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</si>
  <si>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</si>
  <si>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</si>
  <si>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</si>
  <si>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</si>
  <si>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</si>
  <si>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</si>
  <si>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</si>
  <si>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</si>
  <si>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</si>
  <si>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</si>
  <si>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</si>
  <si>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</si>
  <si>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</si>
  <si>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</si>
  <si>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</si>
  <si>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</si>
  <si>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</si>
  <si>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</si>
  <si>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</si>
  <si>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</si>
  <si>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</si>
  <si>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</si>
  <si>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</si>
  <si>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</si>
  <si>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</si>
  <si>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</si>
  <si>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</si>
  <si>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</si>
  <si>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</si>
  <si>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</si>
  <si>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</si>
  <si>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</si>
  <si>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</si>
  <si>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</si>
  <si>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</si>
  <si>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</si>
  <si>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</si>
  <si>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</si>
  <si>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</si>
  <si>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</si>
  <si>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</si>
  <si>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</si>
  <si>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</si>
  <si>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</si>
  <si>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</si>
  <si>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</si>
  <si>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</si>
  <si>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</si>
  <si>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</si>
  <si>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</si>
  <si>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</si>
  <si>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</si>
  <si>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</si>
  <si>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</si>
  <si>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</si>
  <si>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</si>
  <si>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</si>
  <si>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</si>
  <si>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</si>
  <si>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</si>
  <si>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</si>
  <si>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</si>
  <si>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</si>
  <si>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</si>
  <si>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</si>
  <si>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</si>
  <si>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</si>
  <si>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</si>
  <si>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</si>
  <si>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</si>
  <si>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</si>
  <si>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</si>
  <si>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</si>
  <si>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</si>
  <si>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</si>
  <si>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</si>
  <si>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</si>
  <si>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</si>
  <si>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</si>
  <si>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</si>
  <si>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</si>
  <si>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</si>
  <si>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</si>
  <si>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</si>
  <si>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</si>
  <si>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</si>
  <si>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</si>
  <si>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</si>
  <si>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</si>
  <si>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</si>
  <si>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</si>
  <si>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</si>
  <si>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</si>
  <si>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</si>
  <si>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</si>
  <si>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</si>
  <si>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</si>
  <si>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</si>
  <si>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</si>
  <si>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</si>
  <si>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</si>
  <si>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</si>
  <si>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</si>
  <si>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</si>
  <si>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</si>
  <si>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</si>
  <si>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</si>
  <si>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</si>
  <si>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</si>
  <si>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</si>
  <si>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</si>
  <si>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</si>
  <si>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</si>
  <si>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</si>
  <si>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</si>
  <si>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</si>
  <si>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</si>
  <si>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</si>
  <si>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</si>
  <si>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</si>
  <si>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</si>
  <si>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</si>
  <si>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</si>
  <si>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</si>
  <si>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</si>
  <si>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</si>
  <si>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</si>
  <si>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</si>
  <si>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</si>
  <si>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</si>
  <si>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</si>
  <si>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</si>
  <si>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</si>
  <si>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</si>
  <si>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</si>
  <si>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</si>
  <si>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</si>
  <si>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</si>
  <si>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</si>
  <si>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</si>
  <si>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</si>
  <si>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</si>
  <si>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</si>
  <si>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</si>
  <si>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</si>
  <si>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</si>
  <si>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</si>
  <si>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</si>
  <si>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</si>
  <si>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</si>
  <si>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</si>
  <si>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</si>
  <si>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</si>
  <si>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</si>
  <si>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</si>
  <si>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</si>
  <si>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</si>
  <si>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</si>
  <si>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</si>
  <si>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</si>
  <si>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</si>
  <si>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</si>
  <si>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</si>
  <si>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</si>
  <si>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</si>
  <si>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</si>
  <si>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</si>
  <si>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</si>
  <si>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</si>
  <si>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</si>
  <si>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</si>
  <si>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</si>
  <si>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</si>
  <si>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</si>
  <si>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</si>
  <si>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</si>
  <si>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</si>
  <si>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</si>
  <si>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</si>
  <si>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</si>
  <si>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</si>
  <si>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</si>
  <si>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</si>
  <si>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</si>
  <si>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</si>
  <si>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</si>
  <si>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</si>
  <si>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</si>
  <si>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</si>
  <si>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</si>
  <si>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</si>
  <si>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</si>
  <si>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</si>
  <si>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</si>
  <si>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</si>
  <si>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</si>
  <si>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</si>
  <si>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</si>
  <si>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</si>
  <si>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</si>
  <si>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</si>
  <si>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</si>
  <si>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</si>
  <si>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</si>
  <si>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</si>
  <si>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</si>
  <si>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</si>
  <si>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</si>
  <si>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</si>
  <si>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</si>
  <si>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</si>
  <si>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</si>
  <si>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</si>
  <si>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</si>
  <si>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</si>
  <si>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</si>
  <si>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</si>
  <si>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</si>
  <si>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</si>
  <si>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</si>
  <si>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</si>
  <si>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</si>
  <si>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</si>
  <si>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</si>
  <si>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</si>
  <si>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</si>
  <si>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</si>
  <si>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</si>
  <si>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</si>
  <si>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</si>
  <si>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</si>
  <si>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</si>
  <si>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</si>
  <si>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</si>
  <si>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</si>
  <si>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</si>
  <si>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</si>
  <si>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</si>
  <si>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</si>
  <si>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</si>
  <si>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</si>
  <si>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</si>
  <si>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</si>
  <si>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</si>
  <si>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</si>
  <si>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</si>
  <si>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</si>
  <si>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</si>
  <si>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</si>
  <si>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</si>
  <si>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</si>
  <si>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</si>
  <si>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</si>
  <si>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</si>
  <si>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</si>
  <si>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</si>
  <si>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</si>
  <si>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</si>
  <si>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</si>
  <si>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</si>
  <si>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</si>
  <si>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</si>
  <si>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</si>
  <si>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</si>
  <si>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</si>
  <si>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</si>
  <si>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</si>
  <si>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</si>
  <si>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</si>
  <si>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</si>
  <si>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</si>
  <si>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</si>
  <si>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</si>
  <si>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</si>
  <si>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</si>
  <si>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</si>
  <si>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</si>
  <si>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</si>
  <si>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</si>
  <si>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</si>
  <si>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</si>
  <si>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</si>
  <si>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</si>
  <si>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</si>
  <si>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</si>
  <si>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</si>
  <si>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</si>
  <si>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</si>
  <si>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</si>
  <si>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</si>
  <si>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</si>
  <si>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</si>
  <si>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</si>
  <si>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</si>
  <si>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</si>
  <si>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</si>
  <si>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</si>
  <si>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</si>
  <si>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</si>
  <si>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</si>
  <si>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</si>
  <si>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</si>
  <si>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</si>
  <si>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</si>
  <si>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</si>
  <si>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</si>
  <si>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</si>
  <si>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</si>
  <si>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</si>
  <si>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</si>
  <si>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</si>
  <si>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</si>
  <si>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</si>
  <si>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</si>
  <si>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</si>
  <si>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</si>
  <si>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</si>
  <si>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</si>
  <si>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</si>
  <si>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</si>
  <si>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</si>
  <si>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</si>
  <si>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</si>
  <si>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</si>
  <si>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</si>
  <si>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</si>
  <si>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</si>
  <si>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</si>
  <si>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</si>
  <si>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</si>
  <si>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</si>
  <si>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</si>
  <si>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</si>
  <si>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</si>
  <si>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</si>
  <si>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</si>
  <si>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</si>
  <si>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</si>
  <si>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</si>
  <si>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</si>
  <si>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</si>
  <si>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</si>
  <si>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</si>
  <si>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</si>
  <si>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</si>
  <si>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</si>
  <si>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</si>
  <si>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</si>
  <si>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</si>
  <si>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</si>
  <si>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</si>
  <si>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</si>
  <si>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</si>
  <si>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</si>
  <si>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</si>
  <si>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</si>
  <si>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</si>
  <si>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</si>
  <si>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</si>
  <si>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</si>
  <si>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</si>
  <si>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</si>
  <si>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</si>
  <si>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</si>
  <si>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</si>
  <si>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</si>
  <si>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</si>
  <si>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</si>
  <si>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</si>
  <si>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</si>
  <si>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</si>
  <si>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</si>
  <si>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</si>
  <si>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</si>
  <si>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</si>
  <si>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</si>
  <si>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</si>
  <si>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</si>
  <si>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</si>
  <si>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</si>
  <si>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</si>
  <si>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</si>
  <si>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</si>
  <si>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</si>
  <si>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Дата: 20.04.2011</t>
  </si>
  <si>
    <t>Отчетен период : към 31.03.2012</t>
  </si>
  <si>
    <t>Дата на съставяне: 06.04.2012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</si>
</sst>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7" sqref="A7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870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47</v>
      </c>
      <c r="D12" s="208">
        <v>48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79</v>
      </c>
      <c r="D19" s="212">
        <f>SUM(D11:D18)</f>
        <v>80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135</v>
      </c>
      <c r="H27" s="211">
        <f>SUM(H28:H30)</f>
        <v>152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-2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-12</v>
      </c>
      <c r="H32" s="395">
        <v>-17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123</v>
      </c>
      <c r="H33" s="211">
        <f>H27+H31+H32</f>
        <v>135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1394</v>
      </c>
      <c r="H36" s="211">
        <f>H25+H17+H33</f>
        <v>1406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354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354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18</v>
      </c>
      <c r="D54" s="208">
        <v>18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1006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9</v>
      </c>
      <c r="H61" s="211">
        <f>SUM(H62:H68)</f>
        <v>7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6</v>
      </c>
      <c r="H64" s="209">
        <v>4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147</v>
      </c>
      <c r="D67" s="208">
        <v>148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10</v>
      </c>
      <c r="H71" s="218">
        <f>H59+H60+H61+H69+H70</f>
        <v>8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117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266</v>
      </c>
      <c r="D75" s="212">
        <f>SUM(D67:D74)</f>
        <v>284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10</v>
      </c>
      <c r="H79" s="219">
        <f>H71+H74+H75+H76</f>
        <v>8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</v>
      </c>
      <c r="D87" s="208"/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131</v>
      </c>
      <c r="D88" s="208">
        <v>151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132</v>
      </c>
      <c r="D91" s="212">
        <f>SUM(D87:D90)</f>
        <v>151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398</v>
      </c>
      <c r="D93" s="212">
        <f>D64+D75+D84+D91+D92</f>
        <v>435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1404</v>
      </c>
      <c r="D94" s="221">
        <f>D93+D55</f>
        <v>1414</v>
      </c>
      <c r="E94" s="564" t="s">
        <v>267</v>
      </c>
      <c r="F94" s="349" t="s">
        <v>268</v>
      </c>
      <c r="G94" s="222">
        <f>G36+G39+G55+G79</f>
        <v>1404</v>
      </c>
      <c r="H94" s="222">
        <f>H36+H39+H55+H79</f>
        <v>1414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871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">
      <selection activeCell="E14" sqref="E14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31.03.2012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4</v>
      </c>
      <c r="D10" s="81">
        <v>4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>
        <v>1</v>
      </c>
      <c r="H11" s="89"/>
    </row>
    <row r="12" spans="1:8" ht="12">
      <c r="A12" s="367" t="s">
        <v>289</v>
      </c>
      <c r="B12" s="368" t="s">
        <v>290</v>
      </c>
      <c r="C12" s="81">
        <v>9</v>
      </c>
      <c r="D12" s="81">
        <v>8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1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15</v>
      </c>
      <c r="D19" s="84">
        <f>SUM(D9:D15)+D16</f>
        <v>14</v>
      </c>
      <c r="E19" s="377" t="s">
        <v>311</v>
      </c>
      <c r="F19" s="373" t="s">
        <v>312</v>
      </c>
      <c r="G19" s="89">
        <v>2</v>
      </c>
      <c r="H19" s="89">
        <v>2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2</v>
      </c>
      <c r="H24" s="90">
        <f>SUM(H19:H23)</f>
        <v>2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15</v>
      </c>
      <c r="D28" s="85">
        <f>D26+D19</f>
        <v>14</v>
      </c>
      <c r="E28" s="176" t="s">
        <v>333</v>
      </c>
      <c r="F28" s="374" t="s">
        <v>334</v>
      </c>
      <c r="G28" s="90">
        <f>G13+G15+G24</f>
        <v>3</v>
      </c>
      <c r="H28" s="90">
        <f>H13+H15+H24</f>
        <v>2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12</v>
      </c>
      <c r="H30" s="92">
        <f>IF((D28-H28)&gt;0,D28-H28,0)</f>
        <v>12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15</v>
      </c>
      <c r="D33" s="84">
        <f>D28+D31+D32</f>
        <v>14</v>
      </c>
      <c r="E33" s="176" t="s">
        <v>347</v>
      </c>
      <c r="F33" s="374" t="s">
        <v>348</v>
      </c>
      <c r="G33" s="92">
        <f>G32+G31+G28</f>
        <v>3</v>
      </c>
      <c r="H33" s="92">
        <f>H32+H31+H28</f>
        <v>2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12</v>
      </c>
      <c r="H34" s="90">
        <f>IF((D33-H33)&gt;0,D33-H33,0)</f>
        <v>12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12</v>
      </c>
      <c r="H39" s="93">
        <f>IF(H34&gt;0,IF(D35+H34&lt;0,0,D35+H34),IF(D34-D35&lt;0,D35-D34,0))</f>
        <v>12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12</v>
      </c>
      <c r="H41" s="87">
        <f>IF(H39-H40&gt;0,H39-H40,0)</f>
        <v>12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15</v>
      </c>
      <c r="D42" s="88">
        <f>D33+D35+D39</f>
        <v>14</v>
      </c>
      <c r="E42" s="179" t="s">
        <v>374</v>
      </c>
      <c r="F42" s="180" t="s">
        <v>375</v>
      </c>
      <c r="G42" s="92">
        <f>G39+G33</f>
        <v>15</v>
      </c>
      <c r="H42" s="92">
        <f>H39+H33</f>
        <v>14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869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5" sqref="C45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31.03.2012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-2</v>
      </c>
      <c r="D11" s="94">
        <v>-1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-10</v>
      </c>
      <c r="D13" s="94">
        <v>-9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18</v>
      </c>
      <c r="D16" s="94">
        <v>12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7</v>
      </c>
      <c r="D20" s="95">
        <f>SUM(D10:D19)</f>
        <v>2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1</v>
      </c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>
        <v>111</v>
      </c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>
        <v>-138</v>
      </c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-27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-19</v>
      </c>
      <c r="D43" s="95">
        <f>D42+D32+D20</f>
        <v>2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151</v>
      </c>
      <c r="D44" s="186">
        <v>149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132</v>
      </c>
      <c r="D45" s="95">
        <f>D44+D43</f>
        <v>151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132</v>
      </c>
      <c r="D46" s="96">
        <v>161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06.04.2012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20" activePane="bottomRight" state="frozen"/>
      <selection pane="topLeft" activeCell="A7" sqref="A7"/>
      <selection pane="topRight" activeCell="B7" sqref="B7"/>
      <selection pane="bottomLeft" activeCell="A9" sqref="A9"/>
      <selection pane="bottomRight" activeCell="J37" sqref="J37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31.03.2012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-19</v>
      </c>
      <c r="K11" s="100"/>
      <c r="L11" s="428">
        <f>SUM(C11:K11)</f>
        <v>1406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-19</v>
      </c>
      <c r="K15" s="101">
        <f t="shared" si="2"/>
        <v>0</v>
      </c>
      <c r="L15" s="428">
        <f t="shared" si="1"/>
        <v>1406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-12</v>
      </c>
      <c r="K16" s="100"/>
      <c r="L16" s="428">
        <f t="shared" si="1"/>
        <v>-12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-31</v>
      </c>
      <c r="K29" s="99">
        <f t="shared" si="6"/>
        <v>0</v>
      </c>
      <c r="L29" s="428">
        <f t="shared" si="1"/>
        <v>1394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-31</v>
      </c>
      <c r="K32" s="99">
        <f t="shared" si="7"/>
        <v>0</v>
      </c>
      <c r="L32" s="428">
        <f t="shared" si="1"/>
        <v>1394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06.04.2012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">
      <selection activeCell="R16" sqref="R16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5"/>
      <c r="J2" s="445"/>
      <c r="K2" s="445"/>
      <c r="L2" s="445"/>
      <c r="M2" s="613" t="s">
        <v>1</v>
      </c>
      <c r="N2" s="609"/>
      <c r="O2" s="609"/>
      <c r="P2" s="614">
        <f>'справка №1-БАЛАНС'!H3</f>
        <v>120054800</v>
      </c>
      <c r="Q2" s="614"/>
      <c r="R2" s="357"/>
    </row>
    <row r="3" spans="1:18" ht="15">
      <c r="A3" s="617" t="str">
        <f>'справка №1-БАЛАНС'!A5</f>
        <v>Отчетен период : към 31.03.2012</v>
      </c>
      <c r="B3" s="610"/>
      <c r="C3" s="618"/>
      <c r="D3" s="618"/>
      <c r="E3" s="618"/>
      <c r="F3" s="447"/>
      <c r="G3" s="447"/>
      <c r="H3" s="447"/>
      <c r="I3" s="447"/>
      <c r="J3" s="447"/>
      <c r="K3" s="447"/>
      <c r="L3" s="447"/>
      <c r="M3" s="615" t="s">
        <v>2</v>
      </c>
      <c r="N3" s="615"/>
      <c r="O3" s="616"/>
      <c r="P3" s="616"/>
      <c r="Q3" s="61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2"/>
      <c r="R6" s="61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5</v>
      </c>
      <c r="L10" s="105">
        <v>1</v>
      </c>
      <c r="M10" s="105"/>
      <c r="N10" s="115">
        <f aca="true" t="shared" si="4" ref="N10:N39">K10+L10-M10</f>
        <v>6</v>
      </c>
      <c r="O10" s="105"/>
      <c r="P10" s="105"/>
      <c r="Q10" s="115">
        <f t="shared" si="0"/>
        <v>6</v>
      </c>
      <c r="R10" s="115">
        <f t="shared" si="1"/>
        <v>47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>
        <v>1</v>
      </c>
      <c r="L12" s="105"/>
      <c r="M12" s="105"/>
      <c r="N12" s="115">
        <f t="shared" si="4"/>
        <v>1</v>
      </c>
      <c r="O12" s="105"/>
      <c r="P12" s="105"/>
      <c r="Q12" s="115">
        <f t="shared" si="0"/>
        <v>1</v>
      </c>
      <c r="R12" s="115">
        <f t="shared" si="1"/>
        <v>1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1</v>
      </c>
      <c r="L16" s="105"/>
      <c r="M16" s="105"/>
      <c r="N16" s="115">
        <f t="shared" si="4"/>
        <v>1</v>
      </c>
      <c r="O16" s="105"/>
      <c r="P16" s="105"/>
      <c r="Q16" s="115">
        <f aca="true" t="shared" si="5" ref="Q16:Q25">N16+O16-P16</f>
        <v>1</v>
      </c>
      <c r="R16" s="115">
        <f aca="true" t="shared" si="6" ref="R16:R25">J16-Q16</f>
        <v>1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87</v>
      </c>
      <c r="E17" s="251">
        <f>SUM(E9:E16)</f>
        <v>0</v>
      </c>
      <c r="F17" s="251">
        <f>SUM(F9:F16)</f>
        <v>0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7</v>
      </c>
      <c r="L17" s="116">
        <f>SUM(L9:L16)</f>
        <v>1</v>
      </c>
      <c r="M17" s="116">
        <f>SUM(M9:M16)</f>
        <v>0</v>
      </c>
      <c r="N17" s="115">
        <f t="shared" si="4"/>
        <v>8</v>
      </c>
      <c r="O17" s="116">
        <f>SUM(O9:O16)</f>
        <v>0</v>
      </c>
      <c r="P17" s="116">
        <f>SUM(P9:P16)</f>
        <v>0</v>
      </c>
      <c r="Q17" s="115">
        <f t="shared" si="5"/>
        <v>8</v>
      </c>
      <c r="R17" s="115">
        <f t="shared" si="6"/>
        <v>79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642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7</v>
      </c>
      <c r="L40" s="553">
        <f t="shared" si="13"/>
        <v>1</v>
      </c>
      <c r="M40" s="553">
        <f t="shared" si="13"/>
        <v>0</v>
      </c>
      <c r="N40" s="553">
        <f t="shared" si="13"/>
        <v>8</v>
      </c>
      <c r="O40" s="553">
        <f t="shared" si="13"/>
        <v>0</v>
      </c>
      <c r="P40" s="553">
        <f t="shared" si="13"/>
        <v>0</v>
      </c>
      <c r="Q40" s="553">
        <f t="shared" si="13"/>
        <v>8</v>
      </c>
      <c r="R40" s="553">
        <f t="shared" si="13"/>
        <v>634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06.04.2012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44" sqref="D44:E4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31.03.2012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354</v>
      </c>
      <c r="D11" s="167">
        <f>SUM(D12:D14)</f>
        <v>0</v>
      </c>
      <c r="E11" s="168">
        <f>SUM(E12:E14)</f>
        <v>354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344</v>
      </c>
      <c r="D12" s="155"/>
      <c r="E12" s="168">
        <f aca="true" t="shared" si="0" ref="E12:E42">C12-D12</f>
        <v>344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354</v>
      </c>
      <c r="D19" s="151">
        <f>D11+D15+D16</f>
        <v>0</v>
      </c>
      <c r="E19" s="166">
        <f>E11+E15+E16</f>
        <v>354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18</v>
      </c>
      <c r="D21" s="155"/>
      <c r="E21" s="168">
        <f t="shared" si="0"/>
        <v>18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147</v>
      </c>
      <c r="D24" s="167">
        <f>SUM(D25:D27)</f>
        <v>0</v>
      </c>
      <c r="E24" s="168">
        <f>SUM(E25:E27)</f>
        <v>147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/>
      <c r="E26" s="168">
        <f t="shared" si="0"/>
        <v>15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132</v>
      </c>
      <c r="D27" s="155"/>
      <c r="E27" s="168">
        <f t="shared" si="0"/>
        <v>132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117</v>
      </c>
      <c r="D38" s="152">
        <f>SUM(D39:D42)</f>
        <v>117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117</v>
      </c>
      <c r="D42" s="155">
        <v>117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266</v>
      </c>
      <c r="D43" s="151">
        <f>D24+D28+D29+D31+D30+D32+D33+D38</f>
        <v>119</v>
      </c>
      <c r="E43" s="166">
        <f>E24+E28+E29+E31+E30+E32+E33+E38</f>
        <v>147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638</v>
      </c>
      <c r="D44" s="150">
        <f>D43+D21+D19+D9</f>
        <v>119</v>
      </c>
      <c r="E44" s="166">
        <f>E43+E21+E19+E9</f>
        <v>519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10</v>
      </c>
      <c r="D85" s="151">
        <f>SUM(D86:D90)+D94</f>
        <v>10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6</v>
      </c>
      <c r="D87" s="155">
        <v>6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1</v>
      </c>
      <c r="D90" s="150">
        <f>SUM(D91:D93)</f>
        <v>1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1</v>
      </c>
      <c r="D93" s="155">
        <v>1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10</v>
      </c>
      <c r="D96" s="151">
        <f>D85+D80+D75+D71+D95</f>
        <v>10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10</v>
      </c>
      <c r="D97" s="151">
        <f>D96+D68+D66</f>
        <v>10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06.04.2012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31.03.2012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06.04.2012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1">
      <selection activeCell="E26" sqref="E26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31.03.2012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77</v>
      </c>
      <c r="D16" s="58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06.04.2012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Pc2_UHOL</cp:lastModifiedBy>
  <cp:lastPrinted>2012-04-17T14:04:06Z</cp:lastPrinted>
  <dcterms:created xsi:type="dcterms:W3CDTF">2000-06-29T12:02:40Z</dcterms:created>
  <dcterms:modified xsi:type="dcterms:W3CDTF">2012-04-26T06:10:45Z</dcterms:modified>
  <cp:category/>
  <cp:version/>
  <cp:contentType/>
  <cp:contentStatus/>
</cp:coreProperties>
</file>