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120" windowHeight="8295" activeTab="5"/>
  </bookViews>
  <sheets>
    <sheet name="Баланс" sheetId="1" r:id="rId1"/>
    <sheet name="ОПР СЪЩНОСТ НА Р-ДИ" sheetId="2" r:id="rId2"/>
    <sheet name="ОПП" sheetId="3" r:id="rId3"/>
    <sheet name="ОСК" sheetId="4" r:id="rId4"/>
    <sheet name="Бел.18" sheetId="5" r:id="rId5"/>
    <sheet name="Бел.19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ще го доработвам</t>
        </r>
      </text>
    </comment>
  </commentList>
</comments>
</file>

<file path=xl/sharedStrings.xml><?xml version="1.0" encoding="utf-8"?>
<sst xmlns="http://schemas.openxmlformats.org/spreadsheetml/2006/main" count="289" uniqueCount="211">
  <si>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</si>
  <si>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</si>
  <si>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</si>
  <si>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</si>
  <si>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</si>
  <si>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</si>
  <si>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</si>
  <si>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</si>
  <si>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</si>
  <si>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</si>
  <si>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</si>
  <si>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</si>
  <si>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</si>
  <si>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</si>
  <si>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</si>
  <si>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</si>
  <si>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</si>
  <si>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</si>
  <si>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</si>
  <si>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</si>
  <si>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</si>
  <si>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</si>
  <si>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</si>
  <si>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</si>
  <si>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</si>
  <si>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</si>
  <si>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</si>
  <si>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от финансирания</t>
  </si>
  <si>
    <t>Печалба/загуба от минали години</t>
  </si>
  <si>
    <t>Печалба/загуба от текуща година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</si>
  <si>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</si>
  <si>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</si>
  <si>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</si>
  <si>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</si>
  <si>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</si>
  <si>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</si>
  <si>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</si>
  <si>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</si>
  <si>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</si>
  <si>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</si>
  <si>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</si>
  <si>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</si>
  <si>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</si>
  <si>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</si>
  <si>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</si>
  <si>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</si>
  <si>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</si>
  <si>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</si>
  <si>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</si>
  <si>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</si>
  <si>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</si>
  <si>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Инвестиции в др. предприятия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</si>
  <si>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</si>
  <si>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</si>
  <si>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</si>
  <si>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</si>
  <si>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</si>
  <si>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</si>
  <si>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</si>
  <si>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</si>
  <si>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</si>
  <si>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</si>
  <si>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</si>
  <si>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</si>
  <si>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</si>
  <si>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</si>
  <si>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</si>
  <si>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</si>
  <si>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</si>
  <si>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</si>
  <si>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</si>
  <si>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</si>
  <si>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</si>
  <si>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>Емисия варанти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</si>
  <si>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</si>
  <si>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</si>
  <si>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</si>
  <si>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</si>
  <si>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</si>
  <si>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задължения 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</si>
  <si>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</si>
  <si>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</si>
  <si>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</si>
  <si>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</si>
  <si>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</si>
  <si>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</si>
  <si>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</si>
  <si>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</si>
  <si>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</si>
  <si>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</si>
  <si>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</si>
  <si>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</si>
  <si>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</si>
  <si>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</si>
  <si>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</si>
  <si>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</si>
  <si>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</si>
  <si>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</si>
  <si>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</si>
  <si>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</si>
  <si>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</si>
  <si>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</si>
  <si>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</si>
  <si>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</si>
  <si>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</si>
  <si>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</si>
  <si>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</si>
  <si>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</si>
  <si>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Парични потоци свързани с лихви,банкови такси и комисионни</t>
  </si>
  <si>
    <t>завършваща</t>
  </si>
  <si>
    <t>Годината,</t>
  </si>
  <si>
    <t>Загуба от непреодолима сила</t>
  </si>
  <si>
    <t>Печалба/Загуба  преди данъчното облагане</t>
  </si>
  <si>
    <t xml:space="preserve">                                   / Мариана Киселова/</t>
  </si>
  <si>
    <t>НЕТЕКУЩИ МАТЕРИАЛНИ АКТИВИ</t>
  </si>
  <si>
    <t>(ИМОТИ, МАШИНИ И СЪОРЪЖЕНИЯ)</t>
  </si>
  <si>
    <t>Хил. лв.</t>
  </si>
  <si>
    <t>Съдържание</t>
  </si>
  <si>
    <t>Земи</t>
  </si>
  <si>
    <t>Сгради</t>
  </si>
  <si>
    <t>Машини и оборудване</t>
  </si>
  <si>
    <t>Съоръжения</t>
  </si>
  <si>
    <t>Транспортни средства</t>
  </si>
  <si>
    <t>Основни стада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</si>
  <si>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</si>
  <si>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</si>
  <si>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</si>
  <si>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</si>
  <si>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</si>
  <si>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</si>
  <si>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</si>
  <si>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</si>
  <si>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</si>
  <si>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</si>
  <si>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</si>
  <si>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по отчетна стойност</t>
  </si>
  <si>
    <t>Отписана амортизация за периода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</si>
  <si>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</si>
  <si>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</si>
  <si>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</si>
  <si>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</si>
  <si>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</si>
  <si>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</si>
  <si>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 xml:space="preserve">                                                               </t>
  </si>
  <si>
    <t>Съставител:………………………….</t>
  </si>
  <si>
    <t>Изпълнителен Директор:..............</t>
  </si>
  <si>
    <t>/М.Киселова/</t>
  </si>
  <si>
    <t>НЕТЕКУЩИ НЕМАТЕРИАЛНИ АКТИВИ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</si>
  <si>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</si>
  <si>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</si>
  <si>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</si>
  <si>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</si>
  <si>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Участие в дъщерни дружества</t>
  </si>
  <si>
    <t>Към 01 януари на предходната година</t>
  </si>
  <si>
    <t>Отчетна стойност</t>
  </si>
  <si>
    <t>Натрупана амортизация и обезценка</t>
  </si>
  <si>
    <t>Амортизации за периода</t>
  </si>
  <si>
    <t>Съставител:..................</t>
  </si>
  <si>
    <t>Изпълнителен Директор:..................</t>
  </si>
  <si>
    <t xml:space="preserve">  </t>
  </si>
  <si>
    <t>Салдо към 31 декември 2019 год.</t>
  </si>
  <si>
    <t>Нота</t>
  </si>
  <si>
    <t>/ Мариана Киселова/</t>
  </si>
  <si>
    <t>-</t>
  </si>
  <si>
    <t>21,24</t>
  </si>
  <si>
    <t xml:space="preserve">                /Св.Йорданова/</t>
  </si>
  <si>
    <t xml:space="preserve">                   /Св.Йорданова/</t>
  </si>
  <si>
    <t>Салдо на 1 януари 2019 год.</t>
  </si>
  <si>
    <t xml:space="preserve"> през 2019 година</t>
  </si>
  <si>
    <t>през  2020 година</t>
  </si>
  <si>
    <t>Задължения по получени небанкови заеми</t>
  </si>
  <si>
    <t>Дългосрочни вземания</t>
  </si>
  <si>
    <t>Към 30 септември на текущата година</t>
  </si>
  <si>
    <t>Към 30 септември  на текущата година</t>
  </si>
  <si>
    <t>за годината,завършваща на 30 септември 2020 год.</t>
  </si>
  <si>
    <t>Салдо към 30 септември  2020 год.</t>
  </si>
  <si>
    <t xml:space="preserve">Други вземания </t>
  </si>
  <si>
    <t>на 30.09.2020</t>
  </si>
  <si>
    <t>на 30.09.2019</t>
  </si>
  <si>
    <t>Приходи от продажби</t>
  </si>
  <si>
    <t>Други приходи от дейността</t>
  </si>
  <si>
    <t>Други приходи от продажби</t>
  </si>
  <si>
    <t>Общо приходи от дейността</t>
  </si>
  <si>
    <t>Отчетна стойност на продадените активи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</si>
  <si>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</si>
  <si>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</si>
  <si>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</si>
  <si>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</si>
  <si>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оперативни разходи</t>
  </si>
  <si>
    <t>Общо разходи по икономически елементи</t>
  </si>
  <si>
    <t xml:space="preserve">Други финансови приходи / разходи </t>
  </si>
  <si>
    <t>Общо финансови приходи / разходи, нетно</t>
  </si>
  <si>
    <t>Приходи/Разходи  за данък върху печалбата</t>
  </si>
  <si>
    <t>Плащания/Постъпления свързани със застрахователни дружества</t>
  </si>
  <si>
    <t>Получени/Платени заеми за основната дейност</t>
  </si>
  <si>
    <t>Парични потоци свързани с получени или предоставени заеми</t>
  </si>
  <si>
    <t>Разходи за провизии и обезценки</t>
  </si>
  <si>
    <t>ПЕЧАЛБА/ЗАГУБА ОТ ОПЕРАТИВНАТА ДЕЙНОСТ</t>
  </si>
  <si>
    <t>Приходи / разходи за лихви</t>
  </si>
  <si>
    <t>Търговски вземания и предплатени разходи</t>
  </si>
  <si>
    <t>Приложение №</t>
  </si>
  <si>
    <t>Приложенията на страница от 5 до 35  са неразделна част от междинният финансов отчет на дружеството.</t>
  </si>
  <si>
    <t>Суми с корективен характер</t>
  </si>
  <si>
    <t>Себестойност на продадена продукция</t>
  </si>
  <si>
    <t>30.9.2020</t>
  </si>
  <si>
    <t>31.12.2019</t>
  </si>
  <si>
    <t>11</t>
  </si>
  <si>
    <t>Краткосрочни заеми</t>
  </si>
  <si>
    <t>Дата:28.10.2020 г.</t>
  </si>
  <si>
    <t>Справка към приложение №18</t>
  </si>
  <si>
    <t>Справка към приложение  № 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</si>
</sst>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2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188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2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0" fontId="9" fillId="33" borderId="10" xfId="0" applyFont="1" applyFill="1" applyBorder="1" applyAlignment="1">
      <alignment horizontal="justify" wrapText="1"/>
    </xf>
    <xf numFmtId="0" fontId="9" fillId="34" borderId="19" xfId="0" applyFont="1" applyFill="1" applyBorder="1" applyAlignment="1">
      <alignment horizontal="justify"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horizontal="right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34" borderId="20" xfId="0" applyFont="1" applyFill="1" applyBorder="1" applyAlignment="1">
      <alignment horizontal="justify"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horizontal="right" vertical="top" wrapText="1"/>
    </xf>
    <xf numFmtId="0" fontId="9" fillId="34" borderId="20" xfId="0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91" fontId="2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57" fillId="0" borderId="22" xfId="0" applyFont="1" applyBorder="1" applyAlignment="1">
      <alignment/>
    </xf>
    <xf numFmtId="188" fontId="56" fillId="0" borderId="16" xfId="0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188" fontId="57" fillId="0" borderId="16" xfId="0" applyNumberFormat="1" applyFont="1" applyBorder="1" applyAlignment="1">
      <alignment horizontal="right"/>
    </xf>
    <xf numFmtId="188" fontId="57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188" fontId="56" fillId="0" borderId="10" xfId="0" applyNumberFormat="1" applyFont="1" applyBorder="1" applyAlignment="1">
      <alignment horizontal="right"/>
    </xf>
    <xf numFmtId="188" fontId="56" fillId="0" borderId="11" xfId="0" applyNumberFormat="1" applyFont="1" applyBorder="1" applyAlignment="1">
      <alignment horizontal="right"/>
    </xf>
    <xf numFmtId="0" fontId="56" fillId="36" borderId="0" xfId="0" applyFont="1" applyFill="1" applyAlignment="1">
      <alignment/>
    </xf>
    <xf numFmtId="0" fontId="57" fillId="0" borderId="10" xfId="0" applyFont="1" applyFill="1" applyBorder="1" applyAlignment="1">
      <alignment/>
    </xf>
    <xf numFmtId="188" fontId="57" fillId="0" borderId="10" xfId="0" applyNumberFormat="1" applyFont="1" applyFill="1" applyBorder="1" applyAlignment="1">
      <alignment horizontal="right"/>
    </xf>
    <xf numFmtId="0" fontId="56" fillId="37" borderId="0" xfId="0" applyFont="1" applyFill="1" applyAlignment="1">
      <alignment/>
    </xf>
    <xf numFmtId="0" fontId="56" fillId="0" borderId="10" xfId="0" applyFont="1" applyFill="1" applyBorder="1" applyAlignment="1">
      <alignment/>
    </xf>
    <xf numFmtId="188" fontId="56" fillId="0" borderId="10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188" fontId="56" fillId="0" borderId="0" xfId="0" applyNumberFormat="1" applyFont="1" applyAlignment="1">
      <alignment/>
    </xf>
    <xf numFmtId="0" fontId="57" fillId="33" borderId="13" xfId="0" applyFont="1" applyFill="1" applyBorder="1" applyAlignment="1">
      <alignment/>
    </xf>
    <xf numFmtId="0" fontId="57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6" fillId="33" borderId="10" xfId="0" applyFont="1" applyFill="1" applyBorder="1" applyAlignment="1">
      <alignment/>
    </xf>
    <xf numFmtId="188" fontId="56" fillId="33" borderId="10" xfId="0" applyNumberFormat="1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33" borderId="13" xfId="0" applyFont="1" applyFill="1" applyBorder="1" applyAlignment="1">
      <alignment wrapText="1"/>
    </xf>
    <xf numFmtId="0" fontId="56" fillId="0" borderId="10" xfId="0" applyFont="1" applyBorder="1" applyAlignment="1">
      <alignment horizontal="right"/>
    </xf>
    <xf numFmtId="185" fontId="56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188" fontId="57" fillId="38" borderId="10" xfId="0" applyNumberFormat="1" applyFont="1" applyFill="1" applyBorder="1" applyAlignment="1">
      <alignment horizontal="right"/>
    </xf>
    <xf numFmtId="0" fontId="56" fillId="38" borderId="0" xfId="0" applyFont="1" applyFill="1" applyAlignment="1">
      <alignment/>
    </xf>
    <xf numFmtId="0" fontId="57" fillId="0" borderId="23" xfId="0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16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56" fillId="0" borderId="23" xfId="0" applyFont="1" applyBorder="1" applyAlignment="1">
      <alignment/>
    </xf>
    <xf numFmtId="0" fontId="56" fillId="0" borderId="23" xfId="0" applyFont="1" applyFill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188" fontId="57" fillId="0" borderId="0" xfId="0" applyNumberFormat="1" applyFont="1" applyFill="1" applyBorder="1" applyAlignment="1">
      <alignment horizontal="right"/>
    </xf>
    <xf numFmtId="188" fontId="57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1" fillId="39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57" fillId="0" borderId="12" xfId="0" applyFont="1" applyBorder="1" applyAlignment="1">
      <alignment/>
    </xf>
    <xf numFmtId="0" fontId="56" fillId="33" borderId="14" xfId="0" applyFont="1" applyFill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188" fontId="56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188" fontId="57" fillId="0" borderId="10" xfId="0" applyNumberFormat="1" applyFont="1" applyFill="1" applyBorder="1" applyAlignment="1">
      <alignment horizontal="right"/>
    </xf>
    <xf numFmtId="0" fontId="57" fillId="37" borderId="0" xfId="0" applyFont="1" applyFill="1" applyAlignment="1">
      <alignment/>
    </xf>
    <xf numFmtId="0" fontId="57" fillId="0" borderId="0" xfId="0" applyFont="1" applyAlignment="1">
      <alignment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188" fontId="56" fillId="0" borderId="16" xfId="0" applyNumberFormat="1" applyFont="1" applyBorder="1" applyAlignment="1">
      <alignment horizontal="right"/>
    </xf>
    <xf numFmtId="0" fontId="2" fillId="40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60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/>
    </xf>
    <xf numFmtId="0" fontId="62" fillId="0" borderId="11" xfId="0" applyFont="1" applyBorder="1" applyAlignment="1">
      <alignment horizontal="center"/>
    </xf>
    <xf numFmtId="0" fontId="62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44;&#1048;&#1044;&#1054;%20&#1054;&#1050;&#1054;&#1053;&#1063;&#1040;&#1058;&#1045;&#1051;&#1053;&#1054;\&#1044;&#1052;&#1040;%20&#1050;&#1066;&#1052;%2031.12.2017%20&#1089;&#1087;&#1088;&#1072;&#1074;&#1082;&#1072;%20&#1082;&#1098;&#1084;%20&#1073;&#1077;&#1083;&#1077;&#1078;&#1082;&#1072;%20&#8470;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017"/>
      <sheetName val="Sheet2"/>
      <sheetName val="Sheet3"/>
    </sheetNames>
    <sheetDataSet>
      <sheetData sheetId="0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41">
      <selection activeCell="I46" sqref="H46:I46"/>
    </sheetView>
  </sheetViews>
  <sheetFormatPr defaultColWidth="9.140625" defaultRowHeight="12.75"/>
  <cols>
    <col min="1" max="1" width="57.421875" style="102" customWidth="1"/>
    <col min="2" max="2" width="13.140625" style="126" customWidth="1"/>
    <col min="3" max="3" width="7.00390625" style="126" hidden="1" customWidth="1"/>
    <col min="4" max="4" width="12.8515625" style="102" customWidth="1"/>
    <col min="5" max="5" width="11.00390625" style="102" customWidth="1"/>
    <col min="6" max="16384" width="9.140625" style="102" customWidth="1"/>
  </cols>
  <sheetData>
    <row r="1" spans="1:5" ht="12.75">
      <c r="A1" s="257" t="s">
        <v>77</v>
      </c>
      <c r="B1" s="257"/>
      <c r="C1" s="257"/>
      <c r="D1" s="257"/>
      <c r="E1" s="257"/>
    </row>
    <row r="2" spans="1:5" ht="12.75">
      <c r="A2" s="257"/>
      <c r="B2" s="257"/>
      <c r="C2" s="257"/>
      <c r="D2" s="257"/>
      <c r="E2" s="257"/>
    </row>
    <row r="3" spans="1:5" ht="12.75">
      <c r="A3" s="257" t="s">
        <v>78</v>
      </c>
      <c r="B3" s="257"/>
      <c r="C3" s="257"/>
      <c r="D3" s="257"/>
      <c r="E3" s="257"/>
    </row>
    <row r="4" spans="1:8" ht="12.75">
      <c r="A4" s="258" t="s">
        <v>174</v>
      </c>
      <c r="B4" s="258"/>
      <c r="C4" s="258"/>
      <c r="D4" s="258"/>
      <c r="E4" s="258"/>
      <c r="F4" s="103"/>
      <c r="G4" s="103"/>
      <c r="H4" s="103"/>
    </row>
    <row r="6" spans="1:5" ht="12.75">
      <c r="A6" s="261" t="s">
        <v>13</v>
      </c>
      <c r="B6" s="259" t="s">
        <v>200</v>
      </c>
      <c r="C6" s="252" t="s">
        <v>161</v>
      </c>
      <c r="D6" s="254" t="s">
        <v>204</v>
      </c>
      <c r="E6" s="254" t="s">
        <v>205</v>
      </c>
    </row>
    <row r="7" spans="1:5" ht="12.75">
      <c r="A7" s="262"/>
      <c r="B7" s="260"/>
      <c r="C7" s="252"/>
      <c r="D7" s="255" t="s">
        <v>1</v>
      </c>
      <c r="E7" s="255" t="s">
        <v>1</v>
      </c>
    </row>
    <row r="8" spans="1:5" ht="12.75">
      <c r="A8" s="106" t="s">
        <v>14</v>
      </c>
      <c r="B8" s="230"/>
      <c r="C8" s="107"/>
      <c r="D8" s="253"/>
      <c r="E8" s="105"/>
    </row>
    <row r="9" spans="1:5" ht="12.75">
      <c r="A9" s="106" t="s">
        <v>26</v>
      </c>
      <c r="B9" s="231"/>
      <c r="C9" s="108"/>
      <c r="D9" s="105"/>
      <c r="E9" s="105"/>
    </row>
    <row r="10" spans="1:5" ht="12.75">
      <c r="A10" s="104"/>
      <c r="B10" s="231"/>
      <c r="C10" s="108"/>
      <c r="D10" s="105"/>
      <c r="E10" s="105"/>
    </row>
    <row r="11" spans="1:5" ht="12.75">
      <c r="A11" s="105" t="s">
        <v>52</v>
      </c>
      <c r="B11" s="231">
        <v>18</v>
      </c>
      <c r="C11" s="108">
        <v>12</v>
      </c>
      <c r="D11" s="109">
        <v>3507</v>
      </c>
      <c r="E11" s="109">
        <v>3567</v>
      </c>
    </row>
    <row r="12" spans="1:5" s="229" customFormat="1" ht="12.75" hidden="1">
      <c r="A12" s="227" t="s">
        <v>48</v>
      </c>
      <c r="B12" s="232">
        <v>14</v>
      </c>
      <c r="C12" s="228">
        <v>14</v>
      </c>
      <c r="D12" s="227"/>
      <c r="E12" s="227"/>
    </row>
    <row r="13" spans="1:5" ht="12.75" hidden="1">
      <c r="A13" s="105" t="s">
        <v>51</v>
      </c>
      <c r="B13" s="231">
        <v>13</v>
      </c>
      <c r="C13" s="108"/>
      <c r="D13" s="109"/>
      <c r="E13" s="109"/>
    </row>
    <row r="14" spans="1:5" ht="12.75">
      <c r="A14" s="111" t="s">
        <v>171</v>
      </c>
      <c r="B14" s="230">
        <v>20</v>
      </c>
      <c r="C14" s="112">
        <v>16</v>
      </c>
      <c r="D14" s="109">
        <v>8</v>
      </c>
      <c r="E14" s="109">
        <v>8</v>
      </c>
    </row>
    <row r="15" spans="1:5" ht="12.75">
      <c r="A15" s="109" t="s">
        <v>103</v>
      </c>
      <c r="B15" s="230">
        <v>27</v>
      </c>
      <c r="C15" s="108">
        <v>23</v>
      </c>
      <c r="D15" s="109">
        <v>58</v>
      </c>
      <c r="E15" s="109">
        <v>58</v>
      </c>
    </row>
    <row r="16" spans="1:5" ht="24" customHeight="1" hidden="1">
      <c r="A16" s="105" t="s">
        <v>49</v>
      </c>
      <c r="B16" s="231">
        <v>12</v>
      </c>
      <c r="C16" s="108"/>
      <c r="D16" s="109"/>
      <c r="E16" s="109"/>
    </row>
    <row r="17" spans="1:5" ht="15.75" customHeight="1" hidden="1">
      <c r="A17" s="105" t="s">
        <v>66</v>
      </c>
      <c r="B17" s="230">
        <v>19</v>
      </c>
      <c r="C17" s="110">
        <v>13</v>
      </c>
      <c r="D17" s="113" t="s">
        <v>163</v>
      </c>
      <c r="E17" s="113" t="s">
        <v>163</v>
      </c>
    </row>
    <row r="18" spans="1:5" ht="12.75" hidden="1">
      <c r="A18" s="105" t="s">
        <v>106</v>
      </c>
      <c r="B18" s="233">
        <v>13</v>
      </c>
      <c r="C18" s="114"/>
      <c r="D18" s="109"/>
      <c r="E18" s="109"/>
    </row>
    <row r="19" spans="1:5" ht="23.25" customHeight="1">
      <c r="A19" s="115"/>
      <c r="B19" s="231"/>
      <c r="C19" s="108"/>
      <c r="D19" s="116">
        <f>SUM(D11:D18)</f>
        <v>3573</v>
      </c>
      <c r="E19" s="116">
        <f>SUM(E11:E18)</f>
        <v>3633</v>
      </c>
    </row>
    <row r="20" spans="1:6" ht="11.25" customHeight="1">
      <c r="A20" s="104"/>
      <c r="B20" s="231"/>
      <c r="C20" s="108"/>
      <c r="D20" s="109"/>
      <c r="E20" s="109"/>
      <c r="F20" s="117"/>
    </row>
    <row r="21" spans="1:5" ht="13.5" customHeight="1">
      <c r="A21" s="106" t="s">
        <v>15</v>
      </c>
      <c r="B21" s="231"/>
      <c r="C21" s="108"/>
      <c r="D21" s="109"/>
      <c r="E21" s="109"/>
    </row>
    <row r="22" spans="1:5" ht="16.5" customHeight="1" hidden="1">
      <c r="A22" s="104"/>
      <c r="B22" s="231"/>
      <c r="C22" s="108"/>
      <c r="D22" s="109"/>
      <c r="E22" s="109"/>
    </row>
    <row r="23" spans="1:5" ht="15" customHeight="1">
      <c r="A23" s="105" t="s">
        <v>199</v>
      </c>
      <c r="B23" s="231">
        <v>22</v>
      </c>
      <c r="C23" s="108">
        <v>18</v>
      </c>
      <c r="D23" s="109">
        <v>133</v>
      </c>
      <c r="E23" s="109">
        <v>118</v>
      </c>
    </row>
    <row r="24" spans="1:5" ht="15" customHeight="1">
      <c r="A24" s="105" t="s">
        <v>16</v>
      </c>
      <c r="B24" s="231">
        <v>21</v>
      </c>
      <c r="C24" s="108">
        <v>17</v>
      </c>
      <c r="D24" s="109">
        <v>27</v>
      </c>
      <c r="E24" s="109">
        <v>28</v>
      </c>
    </row>
    <row r="25" spans="1:5" ht="15" customHeight="1">
      <c r="A25" s="105" t="s">
        <v>176</v>
      </c>
      <c r="B25" s="231">
        <v>22</v>
      </c>
      <c r="C25" s="108">
        <v>18</v>
      </c>
      <c r="D25" s="111">
        <v>241</v>
      </c>
      <c r="E25" s="111">
        <v>303</v>
      </c>
    </row>
    <row r="26" spans="1:5" ht="13.5" customHeight="1">
      <c r="A26" s="105" t="s">
        <v>53</v>
      </c>
      <c r="B26" s="231">
        <v>23</v>
      </c>
      <c r="C26" s="108">
        <v>19</v>
      </c>
      <c r="D26" s="109">
        <v>2</v>
      </c>
      <c r="E26" s="109">
        <v>273</v>
      </c>
    </row>
    <row r="27" spans="1:5" ht="15" customHeight="1">
      <c r="A27" s="105" t="s">
        <v>54</v>
      </c>
      <c r="B27" s="231">
        <v>22</v>
      </c>
      <c r="C27" s="108">
        <v>18</v>
      </c>
      <c r="D27" s="113">
        <v>1</v>
      </c>
      <c r="E27" s="113" t="s">
        <v>163</v>
      </c>
    </row>
    <row r="28" spans="1:5" ht="14.25" customHeight="1">
      <c r="A28" s="116"/>
      <c r="B28" s="231"/>
      <c r="C28" s="108"/>
      <c r="D28" s="116">
        <f>SUM(D23:D27)</f>
        <v>404</v>
      </c>
      <c r="E28" s="116">
        <f>SUM(E23:E26)</f>
        <v>722</v>
      </c>
    </row>
    <row r="29" spans="1:5" ht="20.25" customHeight="1">
      <c r="A29" s="116" t="s">
        <v>91</v>
      </c>
      <c r="B29" s="231"/>
      <c r="C29" s="108"/>
      <c r="D29" s="116">
        <f>D19+D28</f>
        <v>3977</v>
      </c>
      <c r="E29" s="116">
        <f>E19+E28</f>
        <v>4355</v>
      </c>
    </row>
    <row r="30" spans="1:5" ht="7.5" customHeight="1">
      <c r="A30" s="105"/>
      <c r="B30" s="231"/>
      <c r="C30" s="108"/>
      <c r="D30" s="109"/>
      <c r="E30" s="109"/>
    </row>
    <row r="31" spans="1:5" ht="17.25" customHeight="1">
      <c r="A31" s="104" t="s">
        <v>17</v>
      </c>
      <c r="B31" s="231"/>
      <c r="C31" s="108"/>
      <c r="D31" s="109"/>
      <c r="E31" s="109"/>
    </row>
    <row r="32" spans="1:5" ht="17.25" customHeight="1">
      <c r="A32" s="104" t="s">
        <v>18</v>
      </c>
      <c r="B32" s="231"/>
      <c r="C32" s="108"/>
      <c r="D32" s="109"/>
      <c r="E32" s="109"/>
    </row>
    <row r="33" spans="1:5" ht="15" customHeight="1">
      <c r="A33" s="105" t="s">
        <v>55</v>
      </c>
      <c r="B33" s="231">
        <v>24</v>
      </c>
      <c r="C33" s="108">
        <v>20</v>
      </c>
      <c r="D33" s="109">
        <v>3500</v>
      </c>
      <c r="E33" s="109">
        <v>3500</v>
      </c>
    </row>
    <row r="34" spans="1:5" ht="15" customHeight="1">
      <c r="A34" s="105" t="s">
        <v>19</v>
      </c>
      <c r="B34" s="231">
        <v>24</v>
      </c>
      <c r="C34" s="108">
        <v>20</v>
      </c>
      <c r="D34" s="109">
        <v>634</v>
      </c>
      <c r="E34" s="109">
        <v>634</v>
      </c>
    </row>
    <row r="35" spans="1:5" ht="15" customHeight="1">
      <c r="A35" s="105" t="s">
        <v>28</v>
      </c>
      <c r="B35" s="231">
        <v>24</v>
      </c>
      <c r="C35" s="108">
        <v>20</v>
      </c>
      <c r="D35" s="118">
        <v>-824</v>
      </c>
      <c r="E35" s="118">
        <v>-528</v>
      </c>
    </row>
    <row r="36" spans="1:5" ht="15" customHeight="1">
      <c r="A36" s="119" t="s">
        <v>29</v>
      </c>
      <c r="B36" s="231">
        <v>24</v>
      </c>
      <c r="C36" s="108">
        <v>20</v>
      </c>
      <c r="D36" s="120">
        <v>-393</v>
      </c>
      <c r="E36" s="120">
        <v>-296</v>
      </c>
    </row>
    <row r="37" spans="1:5" ht="21" customHeight="1">
      <c r="A37" s="116"/>
      <c r="B37" s="231"/>
      <c r="C37" s="108">
        <v>20</v>
      </c>
      <c r="D37" s="121">
        <f>D33+D34+D35+D36</f>
        <v>2917</v>
      </c>
      <c r="E37" s="121">
        <f>E33+E34+E35+E36</f>
        <v>3310</v>
      </c>
    </row>
    <row r="38" spans="1:5" ht="12" customHeight="1">
      <c r="A38" s="116"/>
      <c r="B38" s="231"/>
      <c r="C38" s="108"/>
      <c r="D38" s="121"/>
      <c r="E38" s="121"/>
    </row>
    <row r="39" spans="1:5" s="122" customFormat="1" ht="12.75">
      <c r="A39" s="104" t="s">
        <v>25</v>
      </c>
      <c r="B39" s="231"/>
      <c r="C39" s="108"/>
      <c r="D39" s="116"/>
      <c r="E39" s="116"/>
    </row>
    <row r="40" spans="1:5" s="122" customFormat="1" ht="12.75">
      <c r="A40" s="109" t="s">
        <v>50</v>
      </c>
      <c r="B40" s="233">
        <v>25</v>
      </c>
      <c r="C40" s="114">
        <v>22</v>
      </c>
      <c r="D40" s="109">
        <v>152</v>
      </c>
      <c r="E40" s="109">
        <f>180-E53</f>
        <v>164</v>
      </c>
    </row>
    <row r="41" spans="1:5" s="122" customFormat="1" ht="12.75">
      <c r="A41" s="105" t="s">
        <v>89</v>
      </c>
      <c r="B41" s="231">
        <v>29</v>
      </c>
      <c r="C41" s="108">
        <v>25</v>
      </c>
      <c r="D41" s="109">
        <v>53</v>
      </c>
      <c r="E41" s="109">
        <v>53</v>
      </c>
    </row>
    <row r="42" spans="1:5" s="122" customFormat="1" ht="12" customHeight="1">
      <c r="A42" s="105" t="s">
        <v>170</v>
      </c>
      <c r="B42" s="231">
        <v>28</v>
      </c>
      <c r="C42" s="108">
        <v>24</v>
      </c>
      <c r="D42" s="113">
        <v>243</v>
      </c>
      <c r="E42" s="113" t="s">
        <v>163</v>
      </c>
    </row>
    <row r="43" spans="1:5" s="122" customFormat="1" ht="13.5" customHeight="1">
      <c r="A43" s="105" t="s">
        <v>63</v>
      </c>
      <c r="B43" s="231">
        <v>31</v>
      </c>
      <c r="C43" s="108">
        <v>27</v>
      </c>
      <c r="D43" s="109">
        <v>1</v>
      </c>
      <c r="E43" s="109">
        <v>1</v>
      </c>
    </row>
    <row r="44" spans="1:5" ht="12.75" customHeight="1">
      <c r="A44" s="116"/>
      <c r="B44" s="231"/>
      <c r="C44" s="108"/>
      <c r="D44" s="116">
        <f>SUM(D40:D43)</f>
        <v>449</v>
      </c>
      <c r="E44" s="116">
        <f>SUM(E40:E43)</f>
        <v>218</v>
      </c>
    </row>
    <row r="45" spans="1:5" ht="12.75" customHeight="1">
      <c r="A45" s="104"/>
      <c r="B45" s="231"/>
      <c r="C45" s="108"/>
      <c r="D45" s="116"/>
      <c r="E45" s="116"/>
    </row>
    <row r="46" spans="1:5" s="122" customFormat="1" ht="17.25" customHeight="1">
      <c r="A46" s="104" t="s">
        <v>20</v>
      </c>
      <c r="B46" s="231"/>
      <c r="C46" s="108"/>
      <c r="D46" s="115"/>
      <c r="E46" s="115"/>
    </row>
    <row r="47" spans="1:5" s="122" customFormat="1" ht="18" customHeight="1">
      <c r="A47" s="105" t="s">
        <v>79</v>
      </c>
      <c r="B47" s="234">
        <v>28</v>
      </c>
      <c r="C47" s="123">
        <v>24</v>
      </c>
      <c r="D47" s="109">
        <f>30+112</f>
        <v>142</v>
      </c>
      <c r="E47" s="109">
        <f>113+114</f>
        <v>227</v>
      </c>
    </row>
    <row r="48" spans="1:5" s="122" customFormat="1" ht="15" customHeight="1">
      <c r="A48" s="105" t="s">
        <v>207</v>
      </c>
      <c r="B48" s="231">
        <v>26</v>
      </c>
      <c r="C48" s="108">
        <v>21</v>
      </c>
      <c r="D48" s="109">
        <f>364-28</f>
        <v>336</v>
      </c>
      <c r="E48" s="109">
        <f>364-28</f>
        <v>336</v>
      </c>
    </row>
    <row r="49" spans="1:5" s="122" customFormat="1" ht="21.75" customHeight="1">
      <c r="A49" s="105" t="s">
        <v>57</v>
      </c>
      <c r="B49" s="234">
        <v>29</v>
      </c>
      <c r="C49" s="123">
        <v>25</v>
      </c>
      <c r="D49" s="109">
        <f>38+5</f>
        <v>43</v>
      </c>
      <c r="E49" s="109">
        <f>81+9</f>
        <v>90</v>
      </c>
    </row>
    <row r="50" spans="1:5" s="122" customFormat="1" ht="15" customHeight="1">
      <c r="A50" s="105" t="s">
        <v>58</v>
      </c>
      <c r="B50" s="234">
        <v>31</v>
      </c>
      <c r="C50" s="123">
        <v>27</v>
      </c>
      <c r="D50" s="109">
        <v>28</v>
      </c>
      <c r="E50" s="109">
        <f>1+28</f>
        <v>29</v>
      </c>
    </row>
    <row r="51" spans="1:5" s="122" customFormat="1" ht="9.75" customHeight="1" hidden="1">
      <c r="A51" s="124" t="s">
        <v>90</v>
      </c>
      <c r="B51" s="231"/>
      <c r="C51" s="108" t="s">
        <v>164</v>
      </c>
      <c r="D51" s="125"/>
      <c r="E51" s="125"/>
    </row>
    <row r="52" spans="1:5" s="122" customFormat="1" ht="13.5" customHeight="1">
      <c r="A52" s="105" t="s">
        <v>56</v>
      </c>
      <c r="B52" s="234">
        <v>30</v>
      </c>
      <c r="C52" s="123">
        <v>26</v>
      </c>
      <c r="D52" s="109">
        <v>46</v>
      </c>
      <c r="E52" s="109">
        <v>129</v>
      </c>
    </row>
    <row r="53" spans="1:5" s="122" customFormat="1" ht="14.25" customHeight="1">
      <c r="A53" s="105" t="s">
        <v>50</v>
      </c>
      <c r="B53" s="234">
        <v>25</v>
      </c>
      <c r="C53" s="123">
        <v>22</v>
      </c>
      <c r="D53" s="109">
        <v>16</v>
      </c>
      <c r="E53" s="109">
        <v>16</v>
      </c>
    </row>
    <row r="54" spans="1:5" ht="12.75">
      <c r="A54" s="116"/>
      <c r="B54" s="231"/>
      <c r="C54" s="108"/>
      <c r="D54" s="116">
        <f>SUM(D47:D53)</f>
        <v>611</v>
      </c>
      <c r="E54" s="116">
        <f>SUM(E47:E53)</f>
        <v>827</v>
      </c>
    </row>
    <row r="55" spans="1:5" ht="12.75">
      <c r="A55" s="116"/>
      <c r="B55" s="231"/>
      <c r="C55" s="108"/>
      <c r="D55" s="116">
        <f>D54+D44</f>
        <v>1060</v>
      </c>
      <c r="E55" s="116">
        <f>E54+E44</f>
        <v>1045</v>
      </c>
    </row>
    <row r="56" spans="1:5" s="122" customFormat="1" ht="20.25" customHeight="1">
      <c r="A56" s="116" t="s">
        <v>92</v>
      </c>
      <c r="B56" s="234"/>
      <c r="C56" s="123"/>
      <c r="D56" s="121">
        <f>SUM(D37+D44+D54)</f>
        <v>3977</v>
      </c>
      <c r="E56" s="121">
        <f>SUM(E37+E44+E54)</f>
        <v>4355</v>
      </c>
    </row>
    <row r="58" spans="1:3" s="201" customFormat="1" ht="12.75">
      <c r="A58" s="256" t="s">
        <v>201</v>
      </c>
      <c r="B58" s="200"/>
      <c r="C58" s="200"/>
    </row>
    <row r="59" ht="12.75">
      <c r="I59" s="127"/>
    </row>
    <row r="60" spans="1:9" ht="12.75">
      <c r="A60" s="184" t="s">
        <v>208</v>
      </c>
      <c r="I60" s="127"/>
    </row>
    <row r="61" ht="12.75">
      <c r="I61" s="127"/>
    </row>
    <row r="62" ht="12.75">
      <c r="I62" s="127"/>
    </row>
    <row r="63" ht="12.75">
      <c r="I63" s="127"/>
    </row>
    <row r="64" spans="1:9" ht="12.75">
      <c r="A64" s="128" t="s">
        <v>99</v>
      </c>
      <c r="B64" s="129"/>
      <c r="C64" s="129"/>
      <c r="D64" s="130" t="s">
        <v>67</v>
      </c>
      <c r="F64" s="130"/>
      <c r="G64" s="130"/>
      <c r="H64" s="130"/>
      <c r="I64" s="127"/>
    </row>
    <row r="65" spans="1:9" ht="12.75">
      <c r="A65" s="131" t="s">
        <v>166</v>
      </c>
      <c r="B65" s="132"/>
      <c r="C65" s="132"/>
      <c r="D65" s="130"/>
      <c r="E65" s="131" t="s">
        <v>162</v>
      </c>
      <c r="F65" s="130"/>
      <c r="H65" s="130"/>
      <c r="I65" s="127"/>
    </row>
    <row r="66" spans="1:9" ht="12.75">
      <c r="A66" s="130"/>
      <c r="B66" s="132"/>
      <c r="C66" s="132"/>
      <c r="D66" s="130"/>
      <c r="E66" s="130"/>
      <c r="F66" s="130"/>
      <c r="G66" s="130"/>
      <c r="H66" s="130"/>
      <c r="I66" s="127"/>
    </row>
    <row r="67" spans="1:9" ht="12.75">
      <c r="A67" s="130"/>
      <c r="B67" s="132"/>
      <c r="C67" s="132"/>
      <c r="D67" s="130"/>
      <c r="E67" s="130"/>
      <c r="F67" s="130"/>
      <c r="G67" s="130"/>
      <c r="H67" s="130"/>
      <c r="I67" s="127"/>
    </row>
    <row r="68" spans="1:9" ht="12.75">
      <c r="A68" s="130"/>
      <c r="B68" s="133"/>
      <c r="C68" s="133"/>
      <c r="D68" s="130"/>
      <c r="E68" s="134"/>
      <c r="F68" s="130"/>
      <c r="G68" s="130"/>
      <c r="H68" s="130"/>
      <c r="I68" s="127"/>
    </row>
    <row r="69" spans="1:8" ht="12.75">
      <c r="A69" s="130"/>
      <c r="B69" s="132"/>
      <c r="C69" s="132"/>
      <c r="D69" s="130"/>
      <c r="E69" s="134"/>
      <c r="F69" s="130"/>
      <c r="G69" s="130"/>
      <c r="H69" s="130"/>
    </row>
    <row r="75" ht="12.75">
      <c r="A75" s="135"/>
    </row>
  </sheetData>
  <sheetProtection/>
  <mergeCells count="5">
    <mergeCell ref="A1:E2"/>
    <mergeCell ref="A3:E3"/>
    <mergeCell ref="A4:E4"/>
    <mergeCell ref="B6:B7"/>
    <mergeCell ref="A6:A7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8"/>
  <sheetViews>
    <sheetView zoomScalePageLayoutView="0" workbookViewId="0" topLeftCell="A25">
      <selection activeCell="M37" sqref="M37"/>
    </sheetView>
  </sheetViews>
  <sheetFormatPr defaultColWidth="9.140625" defaultRowHeight="12.75"/>
  <cols>
    <col min="1" max="1" width="45.7109375" style="136" customWidth="1"/>
    <col min="2" max="2" width="14.57421875" style="136" customWidth="1"/>
    <col min="3" max="3" width="6.28125" style="136" hidden="1" customWidth="1"/>
    <col min="4" max="4" width="14.7109375" style="136" customWidth="1"/>
    <col min="5" max="5" width="13.140625" style="136" customWidth="1"/>
    <col min="6" max="10" width="0" style="136" hidden="1" customWidth="1"/>
    <col min="11" max="16384" width="9.140625" style="136" customWidth="1"/>
  </cols>
  <sheetData>
    <row r="1" spans="1:5" ht="12.75">
      <c r="A1" s="263" t="s">
        <v>105</v>
      </c>
      <c r="B1" s="263"/>
      <c r="C1" s="263"/>
      <c r="D1" s="263"/>
      <c r="E1" s="263"/>
    </row>
    <row r="2" spans="1:5" ht="12.75">
      <c r="A2" s="263"/>
      <c r="B2" s="263"/>
      <c r="C2" s="263"/>
      <c r="D2" s="263"/>
      <c r="E2" s="263"/>
    </row>
    <row r="3" spans="1:5" ht="12.75">
      <c r="A3" s="263" t="s">
        <v>78</v>
      </c>
      <c r="B3" s="263"/>
      <c r="C3" s="263"/>
      <c r="D3" s="263"/>
      <c r="E3" s="263"/>
    </row>
    <row r="4" spans="1:5" ht="12.75">
      <c r="A4" s="264" t="str">
        <f>+Баланс!A4</f>
        <v>за годината,завършваща на 30 септември 2020 год.</v>
      </c>
      <c r="B4" s="264"/>
      <c r="C4" s="264"/>
      <c r="D4" s="264"/>
      <c r="E4" s="264"/>
    </row>
    <row r="5" ht="12.75"/>
    <row r="6" ht="12.75">
      <c r="E6" s="137"/>
    </row>
    <row r="7" spans="1:5" ht="12.75">
      <c r="A7" s="138" t="s">
        <v>21</v>
      </c>
      <c r="B7" s="235" t="s">
        <v>200</v>
      </c>
      <c r="C7" s="213" t="s">
        <v>161</v>
      </c>
      <c r="D7" s="138" t="s">
        <v>110</v>
      </c>
      <c r="E7" s="138" t="s">
        <v>110</v>
      </c>
    </row>
    <row r="8" spans="1:5" ht="12.75">
      <c r="A8" s="139"/>
      <c r="B8" s="139"/>
      <c r="C8" s="214"/>
      <c r="D8" s="139" t="s">
        <v>109</v>
      </c>
      <c r="E8" s="139" t="s">
        <v>109</v>
      </c>
    </row>
    <row r="9" spans="1:5" ht="12.75">
      <c r="A9" s="139"/>
      <c r="B9" s="139"/>
      <c r="C9" s="214"/>
      <c r="D9" s="139" t="s">
        <v>177</v>
      </c>
      <c r="E9" s="139" t="s">
        <v>178</v>
      </c>
    </row>
    <row r="10" spans="1:5" ht="12.75">
      <c r="A10" s="140"/>
      <c r="B10" s="140"/>
      <c r="C10" s="215"/>
      <c r="D10" s="140" t="s">
        <v>1</v>
      </c>
      <c r="E10" s="140" t="s">
        <v>1</v>
      </c>
    </row>
    <row r="11" spans="1:5" ht="15" customHeight="1">
      <c r="A11" s="204" t="s">
        <v>179</v>
      </c>
      <c r="B11" s="242">
        <v>3</v>
      </c>
      <c r="C11" s="216">
        <v>3</v>
      </c>
      <c r="D11" s="141">
        <v>0</v>
      </c>
      <c r="E11" s="141">
        <v>1732</v>
      </c>
    </row>
    <row r="12" spans="1:5" ht="15" customHeight="1">
      <c r="A12" s="205" t="s">
        <v>27</v>
      </c>
      <c r="B12" s="243">
        <v>25</v>
      </c>
      <c r="C12" s="217">
        <v>22</v>
      </c>
      <c r="D12" s="143">
        <v>12</v>
      </c>
      <c r="E12" s="143">
        <v>66</v>
      </c>
    </row>
    <row r="13" spans="1:5" ht="15" customHeight="1">
      <c r="A13" s="205" t="s">
        <v>181</v>
      </c>
      <c r="B13" s="243">
        <v>4</v>
      </c>
      <c r="C13" s="217"/>
      <c r="D13" s="143">
        <v>47</v>
      </c>
      <c r="E13" s="143">
        <v>111</v>
      </c>
    </row>
    <row r="14" spans="1:5" ht="15" customHeight="1">
      <c r="A14" s="206" t="s">
        <v>180</v>
      </c>
      <c r="B14" s="243">
        <v>5</v>
      </c>
      <c r="C14" s="217"/>
      <c r="D14" s="226">
        <v>5</v>
      </c>
      <c r="E14" s="226">
        <v>2078</v>
      </c>
    </row>
    <row r="15" spans="1:5" ht="15" customHeight="1">
      <c r="A15" s="203" t="s">
        <v>182</v>
      </c>
      <c r="B15" s="243"/>
      <c r="C15" s="217"/>
      <c r="D15" s="145">
        <f>+D11+D12+D13+D14</f>
        <v>64</v>
      </c>
      <c r="E15" s="145">
        <f>+E11+E12+E13+E14</f>
        <v>3987</v>
      </c>
    </row>
    <row r="16" spans="1:5" s="237" customFormat="1" ht="15" customHeight="1">
      <c r="A16" s="57" t="s">
        <v>183</v>
      </c>
      <c r="B16" s="244">
        <v>7</v>
      </c>
      <c r="C16" s="236"/>
      <c r="D16" s="238">
        <v>0</v>
      </c>
      <c r="E16" s="238">
        <v>45</v>
      </c>
    </row>
    <row r="17" spans="1:5" s="237" customFormat="1" ht="15" customHeight="1">
      <c r="A17" s="57" t="s">
        <v>203</v>
      </c>
      <c r="B17" s="244">
        <v>8</v>
      </c>
      <c r="C17" s="236"/>
      <c r="D17" s="238">
        <v>0</v>
      </c>
      <c r="E17" s="238">
        <v>1803</v>
      </c>
    </row>
    <row r="18" spans="1:5" s="239" customFormat="1" ht="15" customHeight="1">
      <c r="A18" s="147" t="s">
        <v>184</v>
      </c>
      <c r="B18" s="243">
        <v>9</v>
      </c>
      <c r="C18" s="217">
        <v>6</v>
      </c>
      <c r="D18" s="148">
        <v>24</v>
      </c>
      <c r="E18" s="148">
        <v>1915</v>
      </c>
    </row>
    <row r="19" spans="1:5" ht="15" customHeight="1">
      <c r="A19" s="147" t="s">
        <v>185</v>
      </c>
      <c r="B19" s="243">
        <v>10</v>
      </c>
      <c r="C19" s="217">
        <v>7</v>
      </c>
      <c r="D19" s="148">
        <v>34</v>
      </c>
      <c r="E19" s="148">
        <v>119</v>
      </c>
    </row>
    <row r="20" spans="1:8" ht="15" customHeight="1">
      <c r="A20" s="147" t="s">
        <v>186</v>
      </c>
      <c r="B20" s="245"/>
      <c r="C20" s="218">
        <v>4</v>
      </c>
      <c r="D20" s="149">
        <v>106</v>
      </c>
      <c r="E20" s="149">
        <v>90</v>
      </c>
      <c r="H20" s="136" t="s">
        <v>97</v>
      </c>
    </row>
    <row r="21" spans="1:9" ht="15" customHeight="1">
      <c r="A21" s="207" t="s">
        <v>187</v>
      </c>
      <c r="B21" s="245">
        <v>12</v>
      </c>
      <c r="C21" s="218"/>
      <c r="D21" s="208">
        <v>218</v>
      </c>
      <c r="E21" s="208">
        <v>897</v>
      </c>
      <c r="F21" s="136" t="s">
        <v>95</v>
      </c>
      <c r="H21" s="150">
        <v>-212</v>
      </c>
      <c r="I21" s="150">
        <v>171</v>
      </c>
    </row>
    <row r="22" spans="1:9" ht="15" customHeight="1">
      <c r="A22" s="207" t="s">
        <v>196</v>
      </c>
      <c r="B22" s="245">
        <v>13</v>
      </c>
      <c r="C22" s="218"/>
      <c r="D22" s="208">
        <v>0</v>
      </c>
      <c r="E22" s="208">
        <v>232</v>
      </c>
      <c r="F22" s="153"/>
      <c r="G22" s="153"/>
      <c r="H22" s="153">
        <v>374</v>
      </c>
      <c r="I22" s="153">
        <v>690</v>
      </c>
    </row>
    <row r="23" spans="1:9" ht="15" customHeight="1">
      <c r="A23" s="207" t="s">
        <v>188</v>
      </c>
      <c r="B23" s="245">
        <v>14</v>
      </c>
      <c r="C23" s="218"/>
      <c r="D23" s="208">
        <v>74</v>
      </c>
      <c r="E23" s="208">
        <v>217</v>
      </c>
      <c r="F23" s="153"/>
      <c r="G23" s="153"/>
      <c r="H23" s="153"/>
      <c r="I23" s="153"/>
    </row>
    <row r="24" spans="1:9" ht="15" customHeight="1">
      <c r="A24" s="209" t="s">
        <v>189</v>
      </c>
      <c r="B24" s="245"/>
      <c r="C24" s="218"/>
      <c r="D24" s="210">
        <f>SUM(D18:D23)</f>
        <v>456</v>
      </c>
      <c r="E24" s="210">
        <f>SUM(E18:E23)</f>
        <v>3470</v>
      </c>
      <c r="F24" s="153"/>
      <c r="G24" s="153"/>
      <c r="H24" s="153"/>
      <c r="I24" s="153"/>
    </row>
    <row r="25" spans="1:9" s="241" customFormat="1" ht="15" customHeight="1">
      <c r="A25" s="57" t="s">
        <v>202</v>
      </c>
      <c r="B25" s="244">
        <v>6</v>
      </c>
      <c r="C25" s="236"/>
      <c r="D25" s="238">
        <v>0</v>
      </c>
      <c r="E25" s="238">
        <v>848</v>
      </c>
      <c r="F25" s="240"/>
      <c r="G25" s="240"/>
      <c r="H25" s="240"/>
      <c r="I25" s="240"/>
    </row>
    <row r="26" spans="1:9" s="212" customFormat="1" ht="15" customHeight="1">
      <c r="A26" s="209" t="s">
        <v>197</v>
      </c>
      <c r="B26" s="245"/>
      <c r="C26" s="218"/>
      <c r="D26" s="210">
        <f>+D15-D16-D24+D25</f>
        <v>-392</v>
      </c>
      <c r="E26" s="210">
        <f>+E15-E16-E24+E25-E17</f>
        <v>-483</v>
      </c>
      <c r="F26" s="211"/>
      <c r="G26" s="211"/>
      <c r="H26" s="211"/>
      <c r="I26" s="211"/>
    </row>
    <row r="27" spans="1:9" s="212" customFormat="1" ht="15" customHeight="1">
      <c r="A27" s="209"/>
      <c r="B27" s="245"/>
      <c r="C27" s="218"/>
      <c r="D27" s="210"/>
      <c r="E27" s="210"/>
      <c r="F27" s="211"/>
      <c r="G27" s="211"/>
      <c r="H27" s="211"/>
      <c r="I27" s="211"/>
    </row>
    <row r="28" spans="1:6" s="156" customFormat="1" ht="15" customHeight="1">
      <c r="A28" s="154" t="s">
        <v>198</v>
      </c>
      <c r="B28" s="246">
        <v>15</v>
      </c>
      <c r="C28" s="219">
        <v>9</v>
      </c>
      <c r="D28" s="155"/>
      <c r="E28" s="155">
        <v>-96</v>
      </c>
      <c r="F28" s="156" t="s">
        <v>96</v>
      </c>
    </row>
    <row r="29" spans="1:5" ht="14.25" customHeight="1">
      <c r="A29" s="154" t="s">
        <v>190</v>
      </c>
      <c r="B29" s="243">
        <v>16</v>
      </c>
      <c r="C29" s="217">
        <v>10</v>
      </c>
      <c r="D29" s="148">
        <v>-1</v>
      </c>
      <c r="E29" s="148">
        <v>-3</v>
      </c>
    </row>
    <row r="30" spans="1:5" s="156" customFormat="1" ht="15" customHeight="1">
      <c r="A30" s="151" t="s">
        <v>191</v>
      </c>
      <c r="B30" s="245"/>
      <c r="C30" s="218"/>
      <c r="D30" s="152">
        <f>+D29+D28</f>
        <v>-1</v>
      </c>
      <c r="E30" s="152">
        <f>+E29+E28</f>
        <v>-99</v>
      </c>
    </row>
    <row r="31" spans="1:5" ht="15" customHeight="1" hidden="1">
      <c r="A31" s="147" t="s">
        <v>30</v>
      </c>
      <c r="B31" s="243"/>
      <c r="C31" s="217"/>
      <c r="D31" s="148"/>
      <c r="E31" s="148"/>
    </row>
    <row r="32" spans="1:5" ht="15" customHeight="1" hidden="1">
      <c r="A32" s="147" t="s">
        <v>31</v>
      </c>
      <c r="B32" s="243"/>
      <c r="C32" s="217"/>
      <c r="D32" s="146"/>
      <c r="E32" s="146"/>
    </row>
    <row r="33" spans="1:5" ht="15" customHeight="1" hidden="1">
      <c r="A33" s="147" t="s">
        <v>32</v>
      </c>
      <c r="B33" s="243"/>
      <c r="C33" s="217"/>
      <c r="D33" s="146"/>
      <c r="E33" s="146"/>
    </row>
    <row r="34" spans="1:5" ht="15" customHeight="1" hidden="1">
      <c r="A34" s="147" t="s">
        <v>111</v>
      </c>
      <c r="B34" s="243"/>
      <c r="C34" s="217">
        <v>8</v>
      </c>
      <c r="D34" s="146"/>
      <c r="E34" s="146"/>
    </row>
    <row r="35" spans="1:5" ht="15" customHeight="1">
      <c r="A35" s="147"/>
      <c r="B35" s="243"/>
      <c r="C35" s="217"/>
      <c r="D35" s="146"/>
      <c r="E35" s="146"/>
    </row>
    <row r="36" spans="1:5" ht="15" customHeight="1">
      <c r="A36" s="151" t="s">
        <v>112</v>
      </c>
      <c r="B36" s="243">
        <v>17</v>
      </c>
      <c r="C36" s="217">
        <v>11</v>
      </c>
      <c r="D36" s="146">
        <f>+D26+D30</f>
        <v>-393</v>
      </c>
      <c r="E36" s="146">
        <f>+E26+E30</f>
        <v>-582</v>
      </c>
    </row>
    <row r="37" spans="1:6" ht="15.75" customHeight="1">
      <c r="A37" s="154" t="s">
        <v>192</v>
      </c>
      <c r="B37" s="247" t="s">
        <v>206</v>
      </c>
      <c r="C37" s="220"/>
      <c r="D37" s="148"/>
      <c r="E37" s="148">
        <v>-2</v>
      </c>
      <c r="F37" s="157"/>
    </row>
    <row r="38" spans="1:5" ht="11.25" customHeight="1" hidden="1">
      <c r="A38" s="158"/>
      <c r="B38" s="247"/>
      <c r="C38" s="220"/>
      <c r="D38" s="146">
        <f>D36-D37</f>
        <v>-393</v>
      </c>
      <c r="E38" s="146">
        <f>E36-E37</f>
        <v>-580</v>
      </c>
    </row>
    <row r="39" spans="1:5" ht="13.5" customHeight="1" hidden="1">
      <c r="A39" s="144" t="s">
        <v>33</v>
      </c>
      <c r="B39" s="243"/>
      <c r="C39" s="217"/>
      <c r="D39" s="146"/>
      <c r="E39" s="146"/>
    </row>
    <row r="40" spans="1:5" ht="15" customHeight="1">
      <c r="A40" s="144" t="s">
        <v>107</v>
      </c>
      <c r="B40" s="243"/>
      <c r="C40" s="217"/>
      <c r="D40" s="146">
        <f>D38</f>
        <v>-393</v>
      </c>
      <c r="E40" s="146">
        <f>E38</f>
        <v>-580</v>
      </c>
    </row>
    <row r="41" spans="1:5" ht="15" customHeight="1">
      <c r="A41" s="159"/>
      <c r="B41" s="243"/>
      <c r="C41" s="217"/>
      <c r="D41" s="146"/>
      <c r="E41" s="146"/>
    </row>
    <row r="42" spans="1:5" ht="15" customHeight="1">
      <c r="A42" s="144" t="s">
        <v>34</v>
      </c>
      <c r="B42" s="243"/>
      <c r="C42" s="217"/>
      <c r="D42" s="148"/>
      <c r="E42" s="148"/>
    </row>
    <row r="43" spans="1:5" ht="15" customHeight="1" hidden="1">
      <c r="A43" s="160" t="s">
        <v>101</v>
      </c>
      <c r="B43" s="243"/>
      <c r="C43" s="217"/>
      <c r="D43" s="148"/>
      <c r="E43" s="148"/>
    </row>
    <row r="44" spans="1:5" ht="15" customHeight="1" hidden="1">
      <c r="A44" s="147" t="s">
        <v>35</v>
      </c>
      <c r="B44" s="243"/>
      <c r="C44" s="217"/>
      <c r="D44" s="148"/>
      <c r="E44" s="148"/>
    </row>
    <row r="45" spans="1:5" ht="15" customHeight="1" hidden="1">
      <c r="A45" s="160" t="s">
        <v>37</v>
      </c>
      <c r="B45" s="243"/>
      <c r="C45" s="217"/>
      <c r="D45" s="148"/>
      <c r="E45" s="148"/>
    </row>
    <row r="46" spans="1:5" ht="15" customHeight="1" hidden="1">
      <c r="A46" s="147" t="s">
        <v>36</v>
      </c>
      <c r="B46" s="243"/>
      <c r="C46" s="217"/>
      <c r="D46" s="148"/>
      <c r="E46" s="148"/>
    </row>
    <row r="47" spans="1:5" ht="15" customHeight="1" hidden="1">
      <c r="A47" s="147" t="s">
        <v>38</v>
      </c>
      <c r="B47" s="243"/>
      <c r="C47" s="217"/>
      <c r="D47" s="148"/>
      <c r="E47" s="148"/>
    </row>
    <row r="48" spans="1:7" ht="15" customHeight="1" hidden="1">
      <c r="A48" s="161" t="s">
        <v>101</v>
      </c>
      <c r="B48" s="248"/>
      <c r="C48" s="221"/>
      <c r="D48" s="162"/>
      <c r="E48" s="162"/>
      <c r="F48" s="163"/>
      <c r="G48" s="136" t="s">
        <v>93</v>
      </c>
    </row>
    <row r="49" spans="1:7" ht="31.5" customHeight="1" hidden="1">
      <c r="A49" s="164" t="s">
        <v>102</v>
      </c>
      <c r="B49" s="249"/>
      <c r="C49" s="222"/>
      <c r="D49" s="148"/>
      <c r="E49" s="148"/>
      <c r="G49" s="136" t="s">
        <v>94</v>
      </c>
    </row>
    <row r="50" spans="1:5" ht="15" customHeight="1" hidden="1">
      <c r="A50" s="147"/>
      <c r="B50" s="249"/>
      <c r="C50" s="222"/>
      <c r="D50" s="148"/>
      <c r="E50" s="148"/>
    </row>
    <row r="51" spans="1:5" ht="15" customHeight="1" hidden="1">
      <c r="A51" s="147"/>
      <c r="B51" s="250"/>
      <c r="C51" s="223"/>
      <c r="D51" s="165"/>
      <c r="E51" s="165"/>
    </row>
    <row r="52" spans="1:5" ht="15" customHeight="1" hidden="1">
      <c r="A52" s="147"/>
      <c r="B52" s="250"/>
      <c r="C52" s="223"/>
      <c r="D52" s="165"/>
      <c r="E52" s="165"/>
    </row>
    <row r="53" spans="1:5" ht="15" customHeight="1" hidden="1">
      <c r="A53" s="147"/>
      <c r="B53" s="250"/>
      <c r="C53" s="223"/>
      <c r="D53" s="165"/>
      <c r="E53" s="165"/>
    </row>
    <row r="54" spans="1:5" ht="15" customHeight="1" hidden="1">
      <c r="A54" s="147"/>
      <c r="B54" s="250"/>
      <c r="C54" s="223"/>
      <c r="D54" s="165"/>
      <c r="E54" s="165"/>
    </row>
    <row r="55" spans="1:5" ht="15" customHeight="1" hidden="1">
      <c r="A55" s="147"/>
      <c r="B55" s="250">
        <v>19</v>
      </c>
      <c r="C55" s="224"/>
      <c r="D55" s="166"/>
      <c r="E55" s="166"/>
    </row>
    <row r="56" spans="1:5" ht="15" customHeight="1" hidden="1">
      <c r="A56" s="147"/>
      <c r="B56" s="251"/>
      <c r="C56" s="225"/>
      <c r="D56" s="167"/>
      <c r="E56" s="167"/>
    </row>
    <row r="57" spans="1:6" ht="15" customHeight="1" hidden="1">
      <c r="A57" s="144"/>
      <c r="B57" s="251"/>
      <c r="C57" s="225"/>
      <c r="D57" s="168"/>
      <c r="E57" s="168"/>
      <c r="F57" s="169"/>
    </row>
    <row r="58" spans="1:5" ht="15" customHeight="1" hidden="1">
      <c r="A58" s="144"/>
      <c r="B58" s="251"/>
      <c r="C58" s="225"/>
      <c r="D58" s="167"/>
      <c r="E58" s="167"/>
    </row>
    <row r="59" spans="1:5" ht="15" customHeight="1">
      <c r="A59" s="144" t="s">
        <v>98</v>
      </c>
      <c r="B59" s="251"/>
      <c r="C59" s="225"/>
      <c r="D59" s="146">
        <f>+D40</f>
        <v>-393</v>
      </c>
      <c r="E59" s="146">
        <f>+E40</f>
        <v>-580</v>
      </c>
    </row>
    <row r="60" spans="1:5" ht="15" customHeight="1">
      <c r="A60" s="170" t="s">
        <v>59</v>
      </c>
      <c r="B60" s="251"/>
      <c r="C60" s="225"/>
      <c r="D60" s="171"/>
      <c r="E60" s="171"/>
    </row>
    <row r="61" spans="1:5" ht="12.75" hidden="1">
      <c r="A61" s="172"/>
      <c r="B61" s="172"/>
      <c r="C61" s="172"/>
      <c r="D61" s="173"/>
      <c r="E61" s="173"/>
    </row>
    <row r="62" spans="1:5" ht="12.75" hidden="1">
      <c r="A62" s="172" t="s">
        <v>39</v>
      </c>
      <c r="B62" s="172"/>
      <c r="C62" s="172"/>
      <c r="D62" s="173"/>
      <c r="E62" s="173"/>
    </row>
    <row r="63" spans="1:5" ht="9.75" customHeight="1" hidden="1">
      <c r="A63" s="172"/>
      <c r="B63" s="172"/>
      <c r="C63" s="172"/>
      <c r="D63" s="173"/>
      <c r="E63" s="173"/>
    </row>
    <row r="64" spans="1:5" ht="12.75" hidden="1">
      <c r="A64" s="147" t="s">
        <v>104</v>
      </c>
      <c r="B64" s="174"/>
      <c r="C64" s="142"/>
      <c r="D64" s="175">
        <v>118</v>
      </c>
      <c r="E64" s="175">
        <v>515</v>
      </c>
    </row>
    <row r="65" spans="1:5" ht="12.75" hidden="1">
      <c r="A65" s="147" t="s">
        <v>40</v>
      </c>
      <c r="B65" s="147"/>
      <c r="C65" s="176"/>
      <c r="D65" s="177">
        <v>117</v>
      </c>
      <c r="E65" s="178">
        <v>510</v>
      </c>
    </row>
    <row r="66" spans="1:5" ht="12.75" hidden="1">
      <c r="A66" s="147" t="s">
        <v>41</v>
      </c>
      <c r="B66" s="147"/>
      <c r="C66" s="147"/>
      <c r="D66" s="179">
        <v>1</v>
      </c>
      <c r="E66" s="165">
        <v>5</v>
      </c>
    </row>
    <row r="67" spans="1:5" ht="12.75" hidden="1">
      <c r="A67" s="144" t="s">
        <v>42</v>
      </c>
      <c r="B67" s="144"/>
      <c r="C67" s="144"/>
      <c r="D67" s="180">
        <f>D65+D66</f>
        <v>118</v>
      </c>
      <c r="E67" s="167">
        <f>E65+E66</f>
        <v>515</v>
      </c>
    </row>
    <row r="68" spans="1:5" ht="12.75" hidden="1">
      <c r="A68" s="144"/>
      <c r="B68" s="144"/>
      <c r="C68" s="144"/>
      <c r="D68" s="180"/>
      <c r="E68" s="167"/>
    </row>
    <row r="69" spans="1:5" ht="12.75" hidden="1">
      <c r="A69" s="147" t="s">
        <v>43</v>
      </c>
      <c r="B69" s="147"/>
      <c r="C69" s="147"/>
      <c r="D69" s="179"/>
      <c r="E69" s="165"/>
    </row>
    <row r="70" spans="1:5" ht="12.75" hidden="1">
      <c r="A70" s="147" t="s">
        <v>40</v>
      </c>
      <c r="B70" s="147"/>
      <c r="C70" s="147"/>
      <c r="D70" s="155">
        <v>117</v>
      </c>
      <c r="E70" s="148">
        <v>510</v>
      </c>
    </row>
    <row r="71" spans="1:5" ht="12.75" hidden="1">
      <c r="A71" s="147" t="s">
        <v>41</v>
      </c>
      <c r="B71" s="147"/>
      <c r="C71" s="147"/>
      <c r="D71" s="155">
        <v>1</v>
      </c>
      <c r="E71" s="148">
        <v>5</v>
      </c>
    </row>
    <row r="72" spans="1:5" ht="12.75" hidden="1">
      <c r="A72" s="144" t="s">
        <v>44</v>
      </c>
      <c r="B72" s="144"/>
      <c r="C72" s="144"/>
      <c r="D72" s="152">
        <f>D70+D71</f>
        <v>118</v>
      </c>
      <c r="E72" s="146">
        <f>E70+E71</f>
        <v>515</v>
      </c>
    </row>
    <row r="73" spans="1:5" ht="12.75">
      <c r="A73" s="172"/>
      <c r="B73" s="172"/>
      <c r="C73" s="172"/>
      <c r="D73" s="181"/>
      <c r="E73" s="182"/>
    </row>
    <row r="74" spans="1:8" ht="12.75">
      <c r="A74" s="183" t="str">
        <f>+Баланс!A58</f>
        <v>Приложенията на страница от 5 до 35  са неразделна част от междинният финансов отчет на дружеството.</v>
      </c>
      <c r="B74" s="184"/>
      <c r="C74" s="184"/>
      <c r="D74" s="184"/>
      <c r="E74" s="184"/>
      <c r="F74" s="184"/>
      <c r="G74" s="184"/>
      <c r="H74" s="184"/>
    </row>
    <row r="75" spans="1:8" ht="12.75">
      <c r="A75" s="184"/>
      <c r="B75" s="184"/>
      <c r="C75" s="184"/>
      <c r="D75" s="184"/>
      <c r="E75" s="184"/>
      <c r="F75" s="184"/>
      <c r="G75" s="184"/>
      <c r="H75" s="184"/>
    </row>
    <row r="76" spans="1:8" ht="12.75">
      <c r="A76" s="184" t="s">
        <v>208</v>
      </c>
      <c r="B76" s="184"/>
      <c r="C76" s="184"/>
      <c r="D76" s="184"/>
      <c r="E76" s="184"/>
      <c r="F76" s="184"/>
      <c r="G76" s="184"/>
      <c r="H76" s="184"/>
    </row>
    <row r="77" spans="1:8" ht="12.75">
      <c r="A77" s="184"/>
      <c r="B77" s="184"/>
      <c r="C77" s="184"/>
      <c r="D77" s="184"/>
      <c r="E77" s="184"/>
      <c r="F77" s="184"/>
      <c r="G77" s="184"/>
      <c r="H77" s="184"/>
    </row>
    <row r="78" spans="1:12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 ht="12.75">
      <c r="A79" s="184"/>
      <c r="B79" s="184"/>
      <c r="C79" s="184"/>
      <c r="D79" s="184"/>
      <c r="E79" s="184"/>
      <c r="F79" s="184"/>
      <c r="G79" s="184"/>
      <c r="H79" s="184"/>
      <c r="I79" s="185"/>
      <c r="J79" s="185"/>
      <c r="K79" s="185"/>
      <c r="L79" s="185"/>
    </row>
    <row r="80" spans="1:11" ht="12.75">
      <c r="A80" s="186" t="s">
        <v>99</v>
      </c>
      <c r="B80" s="186"/>
      <c r="C80" s="186"/>
      <c r="D80" s="187" t="s">
        <v>67</v>
      </c>
      <c r="E80" s="187"/>
      <c r="F80" s="187"/>
      <c r="G80" s="187"/>
      <c r="H80" s="185"/>
      <c r="I80" s="185"/>
      <c r="J80" s="185"/>
      <c r="K80" s="185"/>
    </row>
    <row r="81" spans="1:11" ht="12.75">
      <c r="A81" s="131" t="s">
        <v>166</v>
      </c>
      <c r="B81" s="187"/>
      <c r="C81" s="187"/>
      <c r="D81" s="188" t="s">
        <v>113</v>
      </c>
      <c r="E81" s="187"/>
      <c r="F81" s="187"/>
      <c r="G81" s="187"/>
      <c r="H81" s="185"/>
      <c r="I81" s="185"/>
      <c r="J81" s="185"/>
      <c r="K81" s="185"/>
    </row>
    <row r="82" spans="1:12" ht="12.75">
      <c r="A82" s="187"/>
      <c r="B82" s="187"/>
      <c r="C82" s="187"/>
      <c r="D82" s="187"/>
      <c r="E82" s="187"/>
      <c r="F82" s="187"/>
      <c r="G82" s="187"/>
      <c r="H82" s="187"/>
      <c r="I82" s="185"/>
      <c r="J82" s="185"/>
      <c r="K82" s="185"/>
      <c r="L82" s="185"/>
    </row>
    <row r="83" spans="1:12" ht="12.75">
      <c r="A83" s="187"/>
      <c r="B83" s="187"/>
      <c r="C83" s="187"/>
      <c r="D83" s="187"/>
      <c r="E83" s="187"/>
      <c r="F83" s="187"/>
      <c r="G83" s="187"/>
      <c r="H83" s="187"/>
      <c r="I83" s="185"/>
      <c r="J83" s="185"/>
      <c r="K83" s="185"/>
      <c r="L83" s="185"/>
    </row>
    <row r="84" spans="1:12" ht="12.75">
      <c r="A84" s="185"/>
      <c r="B84" s="189"/>
      <c r="C84" s="189"/>
      <c r="D84" s="185"/>
      <c r="E84" s="185"/>
      <c r="F84" s="185"/>
      <c r="G84" s="185"/>
      <c r="H84" s="185"/>
      <c r="I84" s="185"/>
      <c r="J84" s="185"/>
      <c r="K84" s="185"/>
      <c r="L84" s="185"/>
    </row>
    <row r="85" spans="1:12" ht="12.7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</row>
    <row r="86" spans="1:12" ht="12.7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</row>
    <row r="87" spans="1:12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1:12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</sheetData>
  <sheetProtection/>
  <mergeCells count="3">
    <mergeCell ref="A1:E2"/>
    <mergeCell ref="A3:E3"/>
    <mergeCell ref="A4:E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36" customWidth="1"/>
  </cols>
  <sheetData>
    <row r="1" spans="1:3" ht="12.75">
      <c r="A1" s="265" t="s">
        <v>74</v>
      </c>
      <c r="B1" s="265"/>
      <c r="C1" s="265"/>
    </row>
    <row r="2" spans="1:5" ht="12.75">
      <c r="A2" s="265" t="s">
        <v>62</v>
      </c>
      <c r="B2" s="265"/>
      <c r="C2" s="265"/>
      <c r="D2" s="15"/>
      <c r="E2" s="15"/>
    </row>
    <row r="3" spans="1:8" ht="12.75">
      <c r="A3" s="269" t="str">
        <f>+Баланс!A4</f>
        <v>за годината,завършваща на 30 септември 2020 год.</v>
      </c>
      <c r="B3" s="269"/>
      <c r="C3" s="269"/>
      <c r="D3" s="269"/>
      <c r="E3" s="37"/>
      <c r="F3" s="37"/>
      <c r="G3" s="37"/>
      <c r="H3" s="37"/>
    </row>
    <row r="6" spans="1:3" ht="12.75">
      <c r="A6" s="266" t="s">
        <v>0</v>
      </c>
      <c r="B6" s="8" t="s">
        <v>110</v>
      </c>
      <c r="C6" s="8" t="s">
        <v>110</v>
      </c>
    </row>
    <row r="7" spans="1:3" ht="12.75">
      <c r="A7" s="267"/>
      <c r="B7" s="9" t="s">
        <v>109</v>
      </c>
      <c r="C7" s="9" t="s">
        <v>109</v>
      </c>
    </row>
    <row r="8" spans="1:3" ht="12.75">
      <c r="A8" s="267"/>
      <c r="B8" s="9" t="s">
        <v>177</v>
      </c>
      <c r="C8" s="9" t="s">
        <v>178</v>
      </c>
    </row>
    <row r="9" spans="1:3" ht="31.5" customHeight="1">
      <c r="A9" s="268"/>
      <c r="B9" s="10" t="s">
        <v>1</v>
      </c>
      <c r="C9" s="10" t="s">
        <v>1</v>
      </c>
    </row>
    <row r="10" spans="1:3" ht="7.5" customHeight="1">
      <c r="A10" s="27"/>
      <c r="B10" s="10"/>
      <c r="C10" s="63"/>
    </row>
    <row r="11" spans="1:3" ht="18" customHeight="1">
      <c r="A11" s="6" t="s">
        <v>3</v>
      </c>
      <c r="B11" s="3"/>
      <c r="C11" s="64"/>
    </row>
    <row r="12" spans="1:3" ht="22.5" customHeight="1">
      <c r="A12" s="2" t="s">
        <v>4</v>
      </c>
      <c r="B12" s="11">
        <v>60</v>
      </c>
      <c r="C12" s="11">
        <v>2205</v>
      </c>
    </row>
    <row r="13" spans="1:3" ht="27" customHeight="1">
      <c r="A13" s="16" t="s">
        <v>193</v>
      </c>
      <c r="B13" s="11">
        <v>-4</v>
      </c>
      <c r="C13" s="11">
        <v>-7</v>
      </c>
    </row>
    <row r="14" spans="1:3" ht="23.25" customHeight="1">
      <c r="A14" s="2" t="s">
        <v>5</v>
      </c>
      <c r="B14" s="11">
        <v>-283</v>
      </c>
      <c r="C14" s="11">
        <v>-1503</v>
      </c>
    </row>
    <row r="15" spans="1:3" ht="18.75" customHeight="1">
      <c r="A15" s="16" t="s">
        <v>84</v>
      </c>
      <c r="B15" s="11">
        <v>-255</v>
      </c>
      <c r="C15" s="11">
        <v>-826</v>
      </c>
    </row>
    <row r="16" spans="1:3" ht="15" customHeight="1">
      <c r="A16" s="16" t="s">
        <v>85</v>
      </c>
      <c r="B16" s="11"/>
      <c r="C16" s="11"/>
    </row>
    <row r="17" spans="1:3" ht="19.5" customHeight="1">
      <c r="A17" s="16" t="s">
        <v>86</v>
      </c>
      <c r="B17" s="25">
        <v>-32</v>
      </c>
      <c r="C17" s="25">
        <v>-24</v>
      </c>
    </row>
    <row r="18" spans="1:3" ht="19.5" customHeight="1">
      <c r="A18" s="2" t="s">
        <v>24</v>
      </c>
      <c r="B18" s="11"/>
      <c r="C18" s="11">
        <v>1856</v>
      </c>
    </row>
    <row r="19" spans="1:3" ht="18" customHeight="1">
      <c r="A19" s="2" t="s">
        <v>64</v>
      </c>
      <c r="B19" s="11"/>
      <c r="C19" s="11">
        <v>166</v>
      </c>
    </row>
    <row r="20" spans="1:3" ht="19.5" customHeight="1">
      <c r="A20" s="16" t="s">
        <v>87</v>
      </c>
      <c r="B20" s="11"/>
      <c r="C20" s="11">
        <v>-45</v>
      </c>
    </row>
    <row r="21" spans="1:3" ht="19.5" customHeight="1">
      <c r="A21" s="16" t="s">
        <v>194</v>
      </c>
      <c r="B21" s="11"/>
      <c r="C21" s="11">
        <v>-80</v>
      </c>
    </row>
    <row r="22" spans="1:3" ht="15" customHeight="1">
      <c r="A22" s="1" t="s">
        <v>6</v>
      </c>
      <c r="B22" s="14">
        <f>SUM(B12:B21)</f>
        <v>-514</v>
      </c>
      <c r="C22" s="14">
        <f>SUM(C12:C21)</f>
        <v>1742</v>
      </c>
    </row>
    <row r="23" spans="1:3" ht="10.5" customHeight="1">
      <c r="A23" s="2"/>
      <c r="B23" s="11"/>
      <c r="C23" s="11"/>
    </row>
    <row r="24" spans="1:3" ht="15" customHeight="1">
      <c r="A24" s="6" t="s">
        <v>7</v>
      </c>
      <c r="B24" s="23"/>
      <c r="C24" s="23"/>
    </row>
    <row r="25" spans="1:3" ht="15" customHeight="1">
      <c r="A25" s="21" t="s">
        <v>71</v>
      </c>
      <c r="B25" s="23"/>
      <c r="C25" s="23"/>
    </row>
    <row r="26" spans="1:3" ht="15" customHeight="1">
      <c r="A26" s="21" t="s">
        <v>72</v>
      </c>
      <c r="B26" s="23"/>
      <c r="C26" s="23"/>
    </row>
    <row r="27" spans="1:3" ht="15" customHeight="1">
      <c r="A27" s="21" t="s">
        <v>70</v>
      </c>
      <c r="B27" s="23"/>
      <c r="C27" s="23"/>
    </row>
    <row r="28" spans="1:3" ht="21" customHeight="1">
      <c r="A28" s="1" t="s">
        <v>8</v>
      </c>
      <c r="B28" s="24">
        <f>SUM(B25:B27)</f>
        <v>0</v>
      </c>
      <c r="C28" s="24">
        <f>SUM(C25:C27)</f>
        <v>0</v>
      </c>
    </row>
    <row r="29" spans="1:3" ht="12.75">
      <c r="A29" s="7"/>
      <c r="B29" s="5"/>
      <c r="C29" s="5"/>
    </row>
    <row r="30" spans="1:3" ht="15" customHeight="1">
      <c r="A30" s="6" t="s">
        <v>9</v>
      </c>
      <c r="B30" s="3"/>
      <c r="C30" s="3"/>
    </row>
    <row r="31" spans="1:3" ht="15" customHeight="1">
      <c r="A31" s="16" t="s">
        <v>88</v>
      </c>
      <c r="B31" s="11"/>
      <c r="C31" s="11"/>
    </row>
    <row r="32" spans="1:3" ht="12.75">
      <c r="A32" s="16" t="s">
        <v>195</v>
      </c>
      <c r="B32" s="11">
        <v>243</v>
      </c>
      <c r="C32" s="11">
        <v>46</v>
      </c>
    </row>
    <row r="33" spans="1:3" ht="13.5" customHeight="1">
      <c r="A33" s="16" t="s">
        <v>108</v>
      </c>
      <c r="B33" s="11"/>
      <c r="C33" s="11"/>
    </row>
    <row r="34" spans="1:3" ht="12.75" customHeight="1" hidden="1">
      <c r="A34" s="2" t="s">
        <v>24</v>
      </c>
      <c r="B34" s="11"/>
      <c r="C34" s="11"/>
    </row>
    <row r="35" spans="1:3" ht="15" customHeight="1">
      <c r="A35" s="16" t="s">
        <v>68</v>
      </c>
      <c r="B35" s="22"/>
      <c r="C35" s="22"/>
    </row>
    <row r="36" spans="1:3" ht="15" customHeight="1">
      <c r="A36" s="1" t="s">
        <v>10</v>
      </c>
      <c r="B36" s="14">
        <f>SUM(B31:B35)</f>
        <v>243</v>
      </c>
      <c r="C36" s="14">
        <f>SUM(C31:C35)</f>
        <v>46</v>
      </c>
    </row>
    <row r="37" spans="1:3" ht="15" customHeight="1">
      <c r="A37" s="2"/>
      <c r="B37" s="11"/>
      <c r="C37" s="11"/>
    </row>
    <row r="38" spans="1:3" ht="15" customHeight="1">
      <c r="A38" s="6" t="s">
        <v>11</v>
      </c>
      <c r="B38" s="13">
        <f>B22+B28+B36</f>
        <v>-271</v>
      </c>
      <c r="C38" s="13">
        <f>C22+C28+C36</f>
        <v>1788</v>
      </c>
    </row>
    <row r="39" spans="1:3" ht="15" customHeight="1">
      <c r="A39" s="1"/>
      <c r="B39" s="11"/>
      <c r="C39" s="11"/>
    </row>
    <row r="40" spans="1:3" ht="12.75">
      <c r="A40" s="4" t="s">
        <v>2</v>
      </c>
      <c r="B40" s="68">
        <v>273</v>
      </c>
      <c r="C40" s="2">
        <v>37</v>
      </c>
    </row>
    <row r="41" spans="1:3" ht="12.75">
      <c r="A41" s="6"/>
      <c r="B41" s="13"/>
      <c r="C41" s="13"/>
    </row>
    <row r="42" spans="1:3" ht="12.75">
      <c r="A42" s="6" t="s">
        <v>12</v>
      </c>
      <c r="B42" s="13">
        <f>B38+B40</f>
        <v>2</v>
      </c>
      <c r="C42" s="13">
        <f>C38+C40</f>
        <v>1825</v>
      </c>
    </row>
    <row r="43" spans="1:3" ht="12.75">
      <c r="A43" s="6"/>
      <c r="B43" s="13"/>
      <c r="C43" s="65"/>
    </row>
    <row r="44" ht="12" customHeight="1">
      <c r="B44" s="12"/>
    </row>
    <row r="45" spans="1:6" s="19" customFormat="1" ht="12.75">
      <c r="A45" s="66" t="str">
        <f>+Баланс!A58</f>
        <v>Приложенията на страница от 5 до 35  са неразделна част от междинният финансов отчет на дружеството.</v>
      </c>
      <c r="B45" s="18"/>
      <c r="C45" s="18"/>
      <c r="D45" s="18"/>
      <c r="E45" s="18"/>
      <c r="F45" s="18"/>
    </row>
    <row r="46" spans="1:7" s="19" customFormat="1" ht="12.75">
      <c r="A46" s="18"/>
      <c r="B46" s="18"/>
      <c r="C46" s="18"/>
      <c r="D46" s="18"/>
      <c r="E46" s="18"/>
      <c r="F46" s="18"/>
      <c r="G46" s="59"/>
    </row>
    <row r="47" spans="1:7" s="19" customFormat="1" ht="12.75">
      <c r="A47" s="195" t="str">
        <f>+Баланс!A60</f>
        <v>Дата:28.10.2020 г.</v>
      </c>
      <c r="B47" s="18"/>
      <c r="C47" s="18"/>
      <c r="D47" s="18"/>
      <c r="E47" s="18"/>
      <c r="F47" s="18"/>
      <c r="G47" s="59"/>
    </row>
    <row r="48" spans="1:7" s="19" customFormat="1" ht="12.75">
      <c r="A48" s="41"/>
      <c r="B48" s="41"/>
      <c r="C48" s="41"/>
      <c r="D48" s="41"/>
      <c r="E48" s="41"/>
      <c r="F48" s="41"/>
      <c r="G48" s="41"/>
    </row>
    <row r="49" spans="1:8" s="19" customFormat="1" ht="12.75">
      <c r="A49" s="61" t="s">
        <v>99</v>
      </c>
      <c r="B49" s="30" t="s">
        <v>67</v>
      </c>
      <c r="C49" s="29"/>
      <c r="D49" s="29"/>
      <c r="E49" s="29"/>
      <c r="H49" s="62"/>
    </row>
    <row r="50" spans="1:8" ht="12.75">
      <c r="A50" s="131" t="s">
        <v>166</v>
      </c>
      <c r="B50" s="34" t="s">
        <v>113</v>
      </c>
      <c r="C50" s="29"/>
      <c r="D50" s="29"/>
      <c r="E50" s="29"/>
      <c r="H50" s="62"/>
    </row>
    <row r="51" spans="1:8" ht="12.75">
      <c r="A51" s="29"/>
      <c r="B51" s="29"/>
      <c r="C51" s="29"/>
      <c r="D51" s="29"/>
      <c r="E51" s="29"/>
      <c r="F51" s="29"/>
      <c r="G51" s="29"/>
      <c r="H51" s="28"/>
    </row>
    <row r="52" spans="1:7" ht="12.75">
      <c r="A52" s="36"/>
      <c r="B52" s="35"/>
      <c r="D52" s="29"/>
      <c r="E52" s="29"/>
      <c r="F52" s="29"/>
      <c r="G52" s="36"/>
    </row>
    <row r="53" spans="1:7" ht="12.75">
      <c r="A53" s="36"/>
      <c r="B53" s="35"/>
      <c r="D53" s="29"/>
      <c r="E53" s="29"/>
      <c r="F53" s="29"/>
      <c r="G53" s="36"/>
    </row>
    <row r="54" spans="1:6" ht="12.75">
      <c r="A54" s="36"/>
      <c r="B54" s="36"/>
      <c r="C54" s="29"/>
      <c r="D54" s="29"/>
      <c r="E54" s="29"/>
      <c r="F54" s="29"/>
    </row>
    <row r="55" spans="2:6" ht="12.75">
      <c r="B55" s="36"/>
      <c r="C55" s="29"/>
      <c r="D55" s="29"/>
      <c r="E55" s="36"/>
      <c r="F55" s="36"/>
    </row>
    <row r="56" spans="2:6" ht="12.75">
      <c r="B56" s="36"/>
      <c r="D56" s="36"/>
      <c r="E56" s="36"/>
      <c r="F56" s="36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7">
      <selection activeCell="I3" sqref="I3"/>
    </sheetView>
  </sheetViews>
  <sheetFormatPr defaultColWidth="9.140625" defaultRowHeight="12.75"/>
  <cols>
    <col min="1" max="1" width="37.28125" style="36" customWidth="1"/>
    <col min="2" max="3" width="15.7109375" style="36" customWidth="1"/>
    <col min="4" max="5" width="15.7109375" style="36" hidden="1" customWidth="1"/>
    <col min="6" max="6" width="15.7109375" style="36" customWidth="1"/>
    <col min="7" max="7" width="17.7109375" style="36" customWidth="1"/>
    <col min="8" max="8" width="15.7109375" style="36" customWidth="1"/>
    <col min="9" max="16384" width="9.140625" style="36" customWidth="1"/>
  </cols>
  <sheetData>
    <row r="1" spans="1:8" ht="12.75">
      <c r="A1" s="269" t="s">
        <v>76</v>
      </c>
      <c r="B1" s="269"/>
      <c r="C1" s="269"/>
      <c r="D1" s="269"/>
      <c r="E1" s="269"/>
      <c r="F1" s="269"/>
      <c r="G1" s="269"/>
      <c r="H1" s="269"/>
    </row>
    <row r="2" spans="1:8" ht="12.75">
      <c r="A2" s="269" t="s">
        <v>62</v>
      </c>
      <c r="B2" s="269"/>
      <c r="C2" s="269"/>
      <c r="D2" s="269"/>
      <c r="E2" s="269"/>
      <c r="F2" s="269"/>
      <c r="G2" s="269"/>
      <c r="H2" s="269"/>
    </row>
    <row r="3" spans="1:8" ht="12.75">
      <c r="A3" s="269" t="str">
        <f>+Баланс!A4</f>
        <v>за годината,завършваща на 30 септември 2020 год.</v>
      </c>
      <c r="B3" s="269"/>
      <c r="C3" s="269"/>
      <c r="D3" s="269"/>
      <c r="E3" s="269"/>
      <c r="F3" s="269"/>
      <c r="G3" s="269"/>
      <c r="H3" s="269"/>
    </row>
    <row r="4" spans="1:8" ht="12.75">
      <c r="A4" s="41"/>
      <c r="B4" s="38"/>
      <c r="C4" s="38"/>
      <c r="H4" s="38" t="s">
        <v>22</v>
      </c>
    </row>
    <row r="5" spans="2:8" ht="12.75">
      <c r="B5" s="38"/>
      <c r="C5" s="38"/>
      <c r="H5" s="38"/>
    </row>
    <row r="7" spans="1:10" ht="16.5" customHeight="1">
      <c r="A7" s="272" t="s">
        <v>23</v>
      </c>
      <c r="B7" s="272" t="s">
        <v>55</v>
      </c>
      <c r="C7" s="272" t="s">
        <v>80</v>
      </c>
      <c r="D7" s="39" t="s">
        <v>60</v>
      </c>
      <c r="E7" s="39" t="s">
        <v>61</v>
      </c>
      <c r="F7" s="272" t="s">
        <v>81</v>
      </c>
      <c r="G7" s="270" t="s">
        <v>82</v>
      </c>
      <c r="H7" s="274" t="s">
        <v>83</v>
      </c>
      <c r="J7" s="40"/>
    </row>
    <row r="8" spans="1:10" ht="27.75" customHeight="1">
      <c r="A8" s="273"/>
      <c r="B8" s="273"/>
      <c r="C8" s="273"/>
      <c r="D8" s="39"/>
      <c r="E8" s="39"/>
      <c r="F8" s="273"/>
      <c r="G8" s="270"/>
      <c r="H8" s="275"/>
      <c r="J8" s="41"/>
    </row>
    <row r="9" spans="1:8" ht="12.75">
      <c r="A9" s="32" t="s">
        <v>167</v>
      </c>
      <c r="B9" s="42">
        <v>3500</v>
      </c>
      <c r="C9" s="42">
        <v>329</v>
      </c>
      <c r="D9" s="42"/>
      <c r="E9" s="42"/>
      <c r="F9" s="42">
        <v>204</v>
      </c>
      <c r="G9" s="43">
        <v>-460</v>
      </c>
      <c r="H9" s="42">
        <f aca="true" t="shared" si="0" ref="H9:H16">SUM(B9:G9)</f>
        <v>3573</v>
      </c>
    </row>
    <row r="10" spans="1:8" ht="12.75">
      <c r="A10" s="44" t="s">
        <v>45</v>
      </c>
      <c r="B10" s="45"/>
      <c r="C10" s="45"/>
      <c r="D10" s="45"/>
      <c r="E10" s="45"/>
      <c r="F10" s="45"/>
      <c r="G10" s="46"/>
      <c r="H10" s="42">
        <f t="shared" si="0"/>
        <v>0</v>
      </c>
    </row>
    <row r="11" spans="1:8" ht="12.75">
      <c r="A11" s="44" t="s">
        <v>46</v>
      </c>
      <c r="B11" s="45"/>
      <c r="C11" s="45"/>
      <c r="D11" s="45"/>
      <c r="E11" s="45"/>
      <c r="F11" s="45"/>
      <c r="G11" s="47"/>
      <c r="H11" s="42">
        <f t="shared" si="0"/>
        <v>0</v>
      </c>
    </row>
    <row r="12" spans="1:8" ht="12.75">
      <c r="A12" s="32" t="s">
        <v>47</v>
      </c>
      <c r="B12" s="45"/>
      <c r="C12" s="45"/>
      <c r="D12" s="45"/>
      <c r="E12" s="45"/>
      <c r="F12" s="45"/>
      <c r="G12" s="46"/>
      <c r="H12" s="42">
        <f t="shared" si="0"/>
        <v>0</v>
      </c>
    </row>
    <row r="13" spans="1:8" ht="12.75">
      <c r="A13" s="32" t="s">
        <v>168</v>
      </c>
      <c r="B13" s="45"/>
      <c r="C13" s="42"/>
      <c r="D13" s="45"/>
      <c r="E13" s="45"/>
      <c r="F13" s="43"/>
      <c r="G13" s="43"/>
      <c r="H13" s="42">
        <f>SUM(B13:G13)</f>
        <v>0</v>
      </c>
    </row>
    <row r="14" spans="1:8" ht="12.75">
      <c r="A14" s="44" t="s">
        <v>73</v>
      </c>
      <c r="B14" s="45"/>
      <c r="C14" s="45"/>
      <c r="D14" s="45"/>
      <c r="E14" s="45"/>
      <c r="F14" s="45"/>
      <c r="G14" s="46"/>
      <c r="H14" s="42">
        <f t="shared" si="0"/>
        <v>0</v>
      </c>
    </row>
    <row r="15" spans="1:8" ht="12.75">
      <c r="A15" s="33" t="s">
        <v>69</v>
      </c>
      <c r="B15" s="42"/>
      <c r="C15" s="42"/>
      <c r="D15" s="42"/>
      <c r="E15" s="42"/>
      <c r="F15" s="42"/>
      <c r="G15" s="48"/>
      <c r="H15" s="42">
        <f t="shared" si="0"/>
        <v>0</v>
      </c>
    </row>
    <row r="16" spans="1:8" ht="12.75">
      <c r="A16" s="44" t="s">
        <v>75</v>
      </c>
      <c r="B16" s="42"/>
      <c r="C16" s="42"/>
      <c r="D16" s="42"/>
      <c r="E16" s="42"/>
      <c r="F16" s="42"/>
      <c r="G16" s="48">
        <v>-296</v>
      </c>
      <c r="H16" s="48">
        <f t="shared" si="0"/>
        <v>-296</v>
      </c>
    </row>
    <row r="17" spans="1:8" ht="12.75">
      <c r="A17" s="54" t="s">
        <v>19</v>
      </c>
      <c r="B17" s="42"/>
      <c r="C17" s="42">
        <v>50</v>
      </c>
      <c r="D17" s="42"/>
      <c r="E17" s="42"/>
      <c r="F17" s="49">
        <v>51</v>
      </c>
      <c r="G17" s="48">
        <v>-68</v>
      </c>
      <c r="H17" s="42">
        <f>SUM(B17:G17)</f>
        <v>33</v>
      </c>
    </row>
    <row r="18" spans="1:8" ht="12.75">
      <c r="A18" s="32" t="s">
        <v>160</v>
      </c>
      <c r="B18" s="50">
        <f>SUM(B9:B17)</f>
        <v>3500</v>
      </c>
      <c r="C18" s="50">
        <f>SUM(C9:C17)</f>
        <v>379</v>
      </c>
      <c r="D18" s="50">
        <f>SUM(D9:D15)</f>
        <v>0</v>
      </c>
      <c r="E18" s="50">
        <f>SUM(E9:E15)</f>
        <v>0</v>
      </c>
      <c r="F18" s="50">
        <f>SUM(F9:F17)</f>
        <v>255</v>
      </c>
      <c r="G18" s="51">
        <f>SUM(G9:G17)</f>
        <v>-824</v>
      </c>
      <c r="H18" s="50">
        <f>SUM(H9:H17)</f>
        <v>3310</v>
      </c>
    </row>
    <row r="19" spans="1:8" ht="18" customHeight="1">
      <c r="A19" s="32" t="s">
        <v>47</v>
      </c>
      <c r="B19" s="52"/>
      <c r="C19" s="52"/>
      <c r="D19" s="52"/>
      <c r="E19" s="52"/>
      <c r="F19" s="52"/>
      <c r="G19" s="52"/>
      <c r="H19" s="52"/>
    </row>
    <row r="20" spans="1:8" ht="14.25" customHeight="1">
      <c r="A20" s="32" t="s">
        <v>169</v>
      </c>
      <c r="B20" s="52"/>
      <c r="C20" s="52"/>
      <c r="D20" s="52"/>
      <c r="E20" s="52"/>
      <c r="F20" s="52"/>
      <c r="G20" s="52"/>
      <c r="H20" s="52"/>
    </row>
    <row r="21" spans="1:8" ht="12.75">
      <c r="A21" s="33" t="s">
        <v>69</v>
      </c>
      <c r="B21" s="45"/>
      <c r="C21" s="45"/>
      <c r="D21" s="45"/>
      <c r="E21" s="45"/>
      <c r="F21" s="45"/>
      <c r="G21" s="47"/>
      <c r="H21" s="49">
        <f>SUM(B21:G21)</f>
        <v>0</v>
      </c>
    </row>
    <row r="22" spans="1:8" ht="12.75">
      <c r="A22" s="44" t="s">
        <v>75</v>
      </c>
      <c r="B22" s="45"/>
      <c r="C22" s="45"/>
      <c r="D22" s="45"/>
      <c r="E22" s="45"/>
      <c r="F22" s="45"/>
      <c r="G22" s="53">
        <v>-393</v>
      </c>
      <c r="H22" s="49">
        <f>SUM(B22:G22)</f>
        <v>-393</v>
      </c>
    </row>
    <row r="23" spans="1:8" ht="12.75">
      <c r="A23" s="54" t="s">
        <v>19</v>
      </c>
      <c r="B23" s="55"/>
      <c r="C23" s="55"/>
      <c r="D23" s="55"/>
      <c r="E23" s="55"/>
      <c r="F23" s="55"/>
      <c r="G23" s="56"/>
      <c r="H23" s="42">
        <f>SUM(B23:G23)</f>
        <v>0</v>
      </c>
    </row>
    <row r="24" spans="1:8" ht="12.75">
      <c r="A24" s="57" t="s">
        <v>175</v>
      </c>
      <c r="B24" s="26">
        <f aca="true" t="shared" si="1" ref="B24:G24">SUM(B18:B23)</f>
        <v>3500</v>
      </c>
      <c r="C24" s="26">
        <f t="shared" si="1"/>
        <v>379</v>
      </c>
      <c r="D24" s="26">
        <f t="shared" si="1"/>
        <v>0</v>
      </c>
      <c r="E24" s="26">
        <f t="shared" si="1"/>
        <v>0</v>
      </c>
      <c r="F24" s="26">
        <f t="shared" si="1"/>
        <v>255</v>
      </c>
      <c r="G24" s="202">
        <f t="shared" si="1"/>
        <v>-1217</v>
      </c>
      <c r="H24" s="58">
        <f>+H18+H22+H23</f>
        <v>2917</v>
      </c>
    </row>
    <row r="25" ht="13.5" customHeight="1"/>
    <row r="26" s="59" customFormat="1" ht="11.25" customHeight="1"/>
    <row r="27" spans="1:6" s="59" customFormat="1" ht="12.75">
      <c r="A27" s="66" t="str">
        <f>+Баланс!A58</f>
        <v>Приложенията на страница от 5 до 35  са неразделна част от междинният финансов отчет на дружеството.</v>
      </c>
      <c r="B27" s="18"/>
      <c r="C27" s="18"/>
      <c r="D27" s="18"/>
      <c r="E27" s="18"/>
      <c r="F27" s="18"/>
    </row>
    <row r="28" spans="1:7" s="59" customFormat="1" ht="12.75">
      <c r="A28" s="31"/>
      <c r="B28" s="31"/>
      <c r="C28" s="31"/>
      <c r="D28" s="31"/>
      <c r="E28" s="31"/>
      <c r="F28" s="31"/>
      <c r="G28" s="31"/>
    </row>
    <row r="29" spans="1:7" s="59" customFormat="1" ht="12.75">
      <c r="A29" s="101" t="str">
        <f>+ОПП!A47</f>
        <v>Дата:28.10.2020 г.</v>
      </c>
      <c r="B29" s="31"/>
      <c r="C29" s="31"/>
      <c r="D29" s="31"/>
      <c r="E29" s="31"/>
      <c r="F29" s="31"/>
      <c r="G29" s="31"/>
    </row>
    <row r="30" spans="1:8" s="59" customFormat="1" ht="12.75">
      <c r="A30" s="30"/>
      <c r="B30" s="30"/>
      <c r="C30" s="30"/>
      <c r="D30" s="30"/>
      <c r="E30" s="30"/>
      <c r="F30" s="30"/>
      <c r="G30" s="30"/>
      <c r="H30" s="41"/>
    </row>
    <row r="31" spans="1:8" s="59" customFormat="1" ht="12.75">
      <c r="A31" s="30"/>
      <c r="B31" s="30"/>
      <c r="C31" s="30"/>
      <c r="D31" s="31"/>
      <c r="E31" s="31"/>
      <c r="F31" s="31"/>
      <c r="G31" s="67"/>
      <c r="H31" s="41"/>
    </row>
    <row r="32" spans="1:8" s="59" customFormat="1" ht="12.75">
      <c r="A32" s="29"/>
      <c r="B32" s="29"/>
      <c r="C32" s="29"/>
      <c r="D32" s="29"/>
      <c r="E32" s="29"/>
      <c r="F32" s="29"/>
      <c r="G32" s="29"/>
      <c r="H32" s="41"/>
    </row>
    <row r="33" spans="1:7" s="59" customFormat="1" ht="12.75">
      <c r="A33" s="29"/>
      <c r="B33" s="29"/>
      <c r="C33" s="29"/>
      <c r="D33" s="29"/>
      <c r="E33" s="29"/>
      <c r="F33" s="29"/>
      <c r="G33" s="29"/>
    </row>
    <row r="34" spans="1:7" s="59" customFormat="1" ht="12.75">
      <c r="A34" s="60" t="s">
        <v>100</v>
      </c>
      <c r="B34" s="61"/>
      <c r="D34" s="29"/>
      <c r="E34" s="29"/>
      <c r="F34" s="30" t="s">
        <v>67</v>
      </c>
      <c r="G34" s="29"/>
    </row>
    <row r="35" spans="1:11" s="59" customFormat="1" ht="12.75">
      <c r="A35" s="271" t="s">
        <v>166</v>
      </c>
      <c r="B35" s="271"/>
      <c r="D35" s="29"/>
      <c r="E35" s="29"/>
      <c r="F35" s="29"/>
      <c r="G35" s="34" t="s">
        <v>65</v>
      </c>
      <c r="I35"/>
      <c r="J35"/>
      <c r="K35"/>
    </row>
    <row r="36" spans="1:11" s="59" customFormat="1" ht="12.75">
      <c r="A36" s="29"/>
      <c r="B36" s="29"/>
      <c r="C36" s="29"/>
      <c r="D36" s="29"/>
      <c r="E36" s="29"/>
      <c r="F36" s="29"/>
      <c r="G36" s="29"/>
      <c r="I36"/>
      <c r="J36"/>
      <c r="K36"/>
    </row>
    <row r="37" spans="1:11" s="59" customFormat="1" ht="12.75">
      <c r="A37" s="29"/>
      <c r="B37" s="29"/>
      <c r="C37" s="29"/>
      <c r="D37" s="29"/>
      <c r="E37" s="29"/>
      <c r="F37" s="29"/>
      <c r="G37" s="29"/>
      <c r="I37"/>
      <c r="J37"/>
      <c r="K37"/>
    </row>
    <row r="38" spans="1:8" s="59" customFormat="1" ht="12.75">
      <c r="A38" s="29"/>
      <c r="B38" s="29"/>
      <c r="C38" s="35"/>
      <c r="D38" s="36"/>
      <c r="E38" s="29"/>
      <c r="F38" s="29"/>
      <c r="G38" s="29"/>
      <c r="H38" s="29"/>
    </row>
    <row r="39" spans="1:8" ht="12.75">
      <c r="A39" s="29"/>
      <c r="B39" s="29"/>
      <c r="C39" s="35"/>
      <c r="E39" s="29"/>
      <c r="F39" s="29"/>
      <c r="G39" s="29"/>
      <c r="H39" s="29"/>
    </row>
    <row r="40" spans="4:7" ht="12.75">
      <c r="D40" s="29"/>
      <c r="E40" s="29"/>
      <c r="F40" s="29"/>
      <c r="G40" s="29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L50"/>
  <sheetViews>
    <sheetView workbookViewId="0" topLeftCell="A1">
      <selection activeCell="D8" sqref="D8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36" customWidth="1"/>
    <col min="8" max="8" width="11.140625" style="0" customWidth="1"/>
    <col min="9" max="9" width="12.8515625" style="0" customWidth="1"/>
    <col min="10" max="10" width="13.00390625" style="0" hidden="1" customWidth="1"/>
    <col min="11" max="11" width="11.57421875" style="0" customWidth="1"/>
  </cols>
  <sheetData>
    <row r="1" spans="1:7" ht="12.75">
      <c r="A1" s="278" t="s">
        <v>209</v>
      </c>
      <c r="B1" s="276"/>
      <c r="C1" s="276"/>
      <c r="D1" s="276"/>
      <c r="E1" s="276"/>
      <c r="F1" s="276"/>
      <c r="G1" s="276"/>
    </row>
    <row r="2" spans="1:7" ht="12.75">
      <c r="A2" s="276" t="s">
        <v>114</v>
      </c>
      <c r="B2" s="276"/>
      <c r="C2" s="276"/>
      <c r="D2" s="276"/>
      <c r="E2" s="276"/>
      <c r="F2" s="276"/>
      <c r="G2" s="276"/>
    </row>
    <row r="3" spans="1:11" ht="12.75">
      <c r="A3" s="276" t="s">
        <v>115</v>
      </c>
      <c r="B3" s="276"/>
      <c r="C3" s="276"/>
      <c r="D3" s="276"/>
      <c r="E3" s="276"/>
      <c r="F3" s="276"/>
      <c r="G3" s="276"/>
      <c r="I3" s="277"/>
      <c r="J3" s="278"/>
      <c r="K3" s="278"/>
    </row>
    <row r="4" ht="12.75">
      <c r="A4" t="s">
        <v>116</v>
      </c>
    </row>
    <row r="5" spans="1:11" ht="46.5" customHeight="1">
      <c r="A5" s="69" t="s">
        <v>117</v>
      </c>
      <c r="B5" s="69" t="s">
        <v>118</v>
      </c>
      <c r="C5" s="69" t="s">
        <v>119</v>
      </c>
      <c r="D5" s="69" t="s">
        <v>120</v>
      </c>
      <c r="E5" s="69" t="s">
        <v>121</v>
      </c>
      <c r="F5" s="70" t="s">
        <v>122</v>
      </c>
      <c r="G5" s="70" t="s">
        <v>123</v>
      </c>
      <c r="H5" s="69" t="s">
        <v>124</v>
      </c>
      <c r="I5" s="70" t="s">
        <v>125</v>
      </c>
      <c r="J5" s="70" t="s">
        <v>106</v>
      </c>
      <c r="K5" s="69" t="s">
        <v>126</v>
      </c>
    </row>
    <row r="6" spans="1:11" ht="12.75">
      <c r="A6" s="194" t="s">
        <v>127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2.75">
      <c r="A7" s="190" t="s">
        <v>128</v>
      </c>
      <c r="B7" s="190">
        <v>1099</v>
      </c>
      <c r="C7" s="190">
        <v>2984</v>
      </c>
      <c r="D7" s="190">
        <v>1350</v>
      </c>
      <c r="E7" s="190">
        <v>795</v>
      </c>
      <c r="F7" s="190">
        <v>567</v>
      </c>
      <c r="G7" s="190">
        <v>523</v>
      </c>
      <c r="H7" s="190">
        <v>55</v>
      </c>
      <c r="I7" s="190">
        <v>189</v>
      </c>
      <c r="J7" s="191">
        <v>0</v>
      </c>
      <c r="K7" s="191">
        <f>SUM(B7:J7)</f>
        <v>7562</v>
      </c>
    </row>
    <row r="8" spans="1:11" ht="12.75">
      <c r="A8" s="190" t="s">
        <v>129</v>
      </c>
      <c r="B8" s="190">
        <f>'[1]12.2017'!B25</f>
        <v>0</v>
      </c>
      <c r="C8" s="190">
        <v>1226</v>
      </c>
      <c r="D8" s="190">
        <v>1311</v>
      </c>
      <c r="E8" s="190">
        <v>415</v>
      </c>
      <c r="F8" s="190">
        <v>384</v>
      </c>
      <c r="G8" s="190">
        <v>0</v>
      </c>
      <c r="H8" s="190">
        <v>49</v>
      </c>
      <c r="I8" s="190">
        <v>0</v>
      </c>
      <c r="J8" s="191">
        <v>0</v>
      </c>
      <c r="K8" s="191">
        <f aca="true" t="shared" si="0" ref="K8:K20">SUM(B8:J8)</f>
        <v>3385</v>
      </c>
    </row>
    <row r="9" spans="1:11" ht="12.75">
      <c r="A9" s="190" t="s">
        <v>130</v>
      </c>
      <c r="B9" s="190">
        <f aca="true" t="shared" si="1" ref="B9:J9">B7-B8</f>
        <v>1099</v>
      </c>
      <c r="C9" s="190">
        <f t="shared" si="1"/>
        <v>1758</v>
      </c>
      <c r="D9" s="190">
        <f t="shared" si="1"/>
        <v>39</v>
      </c>
      <c r="E9" s="190">
        <f t="shared" si="1"/>
        <v>380</v>
      </c>
      <c r="F9" s="190">
        <f t="shared" si="1"/>
        <v>183</v>
      </c>
      <c r="G9" s="190">
        <f t="shared" si="1"/>
        <v>523</v>
      </c>
      <c r="H9" s="190">
        <f t="shared" si="1"/>
        <v>6</v>
      </c>
      <c r="I9" s="190">
        <f t="shared" si="1"/>
        <v>189</v>
      </c>
      <c r="J9" s="190">
        <f t="shared" si="1"/>
        <v>0</v>
      </c>
      <c r="K9" s="191">
        <f t="shared" si="0"/>
        <v>4177</v>
      </c>
    </row>
    <row r="10" spans="1:11" ht="12.75">
      <c r="A10" s="75" t="s">
        <v>131</v>
      </c>
      <c r="B10" s="76"/>
      <c r="C10" s="76"/>
      <c r="D10" s="76"/>
      <c r="E10" s="76"/>
      <c r="F10" s="76"/>
      <c r="G10" s="76"/>
      <c r="H10" s="76"/>
      <c r="I10" s="76"/>
      <c r="J10" s="71"/>
      <c r="K10" s="71"/>
    </row>
    <row r="11" spans="1:11" ht="12.75">
      <c r="A11" s="72" t="s">
        <v>132</v>
      </c>
      <c r="B11" s="72">
        <f aca="true" t="shared" si="2" ref="B11:J11">B7-B8</f>
        <v>1099</v>
      </c>
      <c r="C11" s="72">
        <f t="shared" si="2"/>
        <v>1758</v>
      </c>
      <c r="D11" s="72">
        <f t="shared" si="2"/>
        <v>39</v>
      </c>
      <c r="E11" s="72">
        <f t="shared" si="2"/>
        <v>380</v>
      </c>
      <c r="F11" s="72">
        <f t="shared" si="2"/>
        <v>183</v>
      </c>
      <c r="G11" s="73">
        <f t="shared" si="2"/>
        <v>523</v>
      </c>
      <c r="H11" s="72">
        <f t="shared" si="2"/>
        <v>6</v>
      </c>
      <c r="I11" s="72">
        <f t="shared" si="2"/>
        <v>189</v>
      </c>
      <c r="J11" s="72">
        <f t="shared" si="2"/>
        <v>0</v>
      </c>
      <c r="K11" s="74">
        <f t="shared" si="0"/>
        <v>4177</v>
      </c>
    </row>
    <row r="12" spans="1:11" ht="12.75">
      <c r="A12" s="72" t="s">
        <v>133</v>
      </c>
      <c r="B12" s="72">
        <f>'[1]12.2017'!B27</f>
        <v>0</v>
      </c>
      <c r="C12" s="72">
        <f>'[1]12.2017'!C27</f>
        <v>0</v>
      </c>
      <c r="D12" s="72">
        <f>'[1]12.2017'!D27</f>
        <v>0</v>
      </c>
      <c r="E12" s="72">
        <f>'[1]12.2017'!E27</f>
        <v>0</v>
      </c>
      <c r="F12" s="72">
        <f>'[1]12.2017'!F27</f>
        <v>0</v>
      </c>
      <c r="G12" s="72">
        <f>'[1]12.2017'!G27</f>
        <v>0</v>
      </c>
      <c r="H12" s="72">
        <f>'[1]12.2017'!H27</f>
        <v>0</v>
      </c>
      <c r="I12" s="72">
        <f>'[1]12.2017'!I27</f>
        <v>0</v>
      </c>
      <c r="J12" s="74">
        <v>0</v>
      </c>
      <c r="K12" s="74">
        <f t="shared" si="0"/>
        <v>0</v>
      </c>
    </row>
    <row r="13" spans="1:11" ht="12.75">
      <c r="A13" s="196" t="s">
        <v>134</v>
      </c>
      <c r="B13" s="196">
        <v>0</v>
      </c>
      <c r="C13" s="196">
        <v>37</v>
      </c>
      <c r="D13" s="196">
        <v>0</v>
      </c>
      <c r="E13" s="196">
        <v>0</v>
      </c>
      <c r="F13" s="196">
        <v>0</v>
      </c>
      <c r="G13" s="197">
        <v>212</v>
      </c>
      <c r="H13" s="196">
        <v>0</v>
      </c>
      <c r="I13" s="196">
        <v>81</v>
      </c>
      <c r="J13" s="198">
        <v>0</v>
      </c>
      <c r="K13" s="198">
        <f t="shared" si="0"/>
        <v>330</v>
      </c>
    </row>
    <row r="14" spans="1:11" ht="12.75">
      <c r="A14" s="197" t="s">
        <v>135</v>
      </c>
      <c r="B14" s="196">
        <v>0</v>
      </c>
      <c r="C14" s="196">
        <v>0</v>
      </c>
      <c r="D14" s="196">
        <v>8</v>
      </c>
      <c r="E14" s="196">
        <v>3</v>
      </c>
      <c r="F14" s="196">
        <v>114</v>
      </c>
      <c r="G14" s="197">
        <v>735</v>
      </c>
      <c r="H14" s="196">
        <v>2</v>
      </c>
      <c r="I14" s="196">
        <v>53</v>
      </c>
      <c r="J14" s="198">
        <v>0</v>
      </c>
      <c r="K14" s="198">
        <f t="shared" si="0"/>
        <v>915</v>
      </c>
    </row>
    <row r="15" spans="1:11" ht="12.75">
      <c r="A15" s="73" t="s">
        <v>136</v>
      </c>
      <c r="B15" s="72">
        <v>0</v>
      </c>
      <c r="C15" s="72">
        <v>0</v>
      </c>
      <c r="D15" s="72">
        <v>8</v>
      </c>
      <c r="E15" s="72">
        <v>3</v>
      </c>
      <c r="F15" s="72">
        <v>114</v>
      </c>
      <c r="G15" s="72">
        <v>0</v>
      </c>
      <c r="H15" s="72">
        <v>1</v>
      </c>
      <c r="I15" s="72">
        <v>0</v>
      </c>
      <c r="J15" s="74">
        <v>0</v>
      </c>
      <c r="K15" s="74">
        <f t="shared" si="0"/>
        <v>126</v>
      </c>
    </row>
    <row r="16" spans="1:11" ht="12.75">
      <c r="A16" s="73" t="s">
        <v>137</v>
      </c>
      <c r="B16" s="72">
        <v>0</v>
      </c>
      <c r="C16" s="72">
        <v>0</v>
      </c>
      <c r="D16" s="72">
        <v>0</v>
      </c>
      <c r="E16" s="72">
        <v>0</v>
      </c>
      <c r="F16" s="72">
        <f>+F14-F15</f>
        <v>0</v>
      </c>
      <c r="G16" s="72">
        <v>0</v>
      </c>
      <c r="H16" s="72">
        <v>1</v>
      </c>
      <c r="I16" s="72">
        <v>53</v>
      </c>
      <c r="J16" s="74">
        <v>0</v>
      </c>
      <c r="K16" s="74">
        <f>SUM(B16:J16)</f>
        <v>54</v>
      </c>
    </row>
    <row r="17" spans="1:11" ht="12.75">
      <c r="A17" s="73" t="s">
        <v>138</v>
      </c>
      <c r="B17" s="72">
        <v>0</v>
      </c>
      <c r="C17" s="72">
        <v>86</v>
      </c>
      <c r="D17" s="72">
        <v>7</v>
      </c>
      <c r="E17" s="72">
        <v>29</v>
      </c>
      <c r="F17" s="72">
        <v>25</v>
      </c>
      <c r="G17" s="73">
        <v>0</v>
      </c>
      <c r="H17" s="72">
        <v>4</v>
      </c>
      <c r="I17" s="72">
        <v>0</v>
      </c>
      <c r="J17" s="74">
        <v>0</v>
      </c>
      <c r="K17" s="74">
        <f t="shared" si="0"/>
        <v>151</v>
      </c>
    </row>
    <row r="18" spans="1:11" ht="12.75">
      <c r="A18" s="73" t="s">
        <v>139</v>
      </c>
      <c r="B18" s="72">
        <f aca="true" t="shared" si="3" ref="B18:J18">B11+B12+B13-B16-B17</f>
        <v>1099</v>
      </c>
      <c r="C18" s="72">
        <f>C11+C12+C13-C16-C17</f>
        <v>1709</v>
      </c>
      <c r="D18" s="72">
        <f t="shared" si="3"/>
        <v>32</v>
      </c>
      <c r="E18" s="72">
        <f t="shared" si="3"/>
        <v>351</v>
      </c>
      <c r="F18" s="72">
        <f t="shared" si="3"/>
        <v>158</v>
      </c>
      <c r="G18" s="72">
        <f>G11+G12+G13-G16-G17-G14</f>
        <v>0</v>
      </c>
      <c r="H18" s="72">
        <f t="shared" si="3"/>
        <v>1</v>
      </c>
      <c r="I18" s="72">
        <f>I11+I12+I13-I16-I17</f>
        <v>217</v>
      </c>
      <c r="J18" s="72">
        <f t="shared" si="3"/>
        <v>0</v>
      </c>
      <c r="K18" s="74">
        <f>SUM(B18:J18)</f>
        <v>3567</v>
      </c>
    </row>
    <row r="19" spans="1:11" ht="12.75">
      <c r="A19" s="75" t="s">
        <v>140</v>
      </c>
      <c r="B19" s="76"/>
      <c r="C19" s="76"/>
      <c r="D19" s="76"/>
      <c r="E19" s="76"/>
      <c r="F19" s="76"/>
      <c r="G19" s="76"/>
      <c r="H19" s="76"/>
      <c r="I19" s="76"/>
      <c r="J19" s="71"/>
      <c r="K19" s="71">
        <f t="shared" si="0"/>
        <v>0</v>
      </c>
    </row>
    <row r="20" spans="1:11" ht="12.75">
      <c r="A20" s="190" t="s">
        <v>128</v>
      </c>
      <c r="B20" s="190">
        <f>B7+B13-B14</f>
        <v>1099</v>
      </c>
      <c r="C20" s="190">
        <f>C7+C13-C14</f>
        <v>3021</v>
      </c>
      <c r="D20" s="190">
        <f>D7+D13-D14</f>
        <v>1342</v>
      </c>
      <c r="E20" s="190">
        <v>794</v>
      </c>
      <c r="F20" s="190">
        <f>F7+F13-F14</f>
        <v>453</v>
      </c>
      <c r="G20" s="190">
        <f>G7+G13-G16-G14</f>
        <v>0</v>
      </c>
      <c r="H20" s="190">
        <v>54</v>
      </c>
      <c r="I20" s="190">
        <f>I7+I13-I14</f>
        <v>217</v>
      </c>
      <c r="J20" s="191">
        <f>+J18</f>
        <v>0</v>
      </c>
      <c r="K20" s="191">
        <f t="shared" si="0"/>
        <v>6980</v>
      </c>
    </row>
    <row r="21" spans="1:11" ht="12.75">
      <c r="A21" s="190" t="s">
        <v>129</v>
      </c>
      <c r="B21" s="190">
        <f>B8+B17</f>
        <v>0</v>
      </c>
      <c r="C21" s="190">
        <f>+C8+C17-C15</f>
        <v>1312</v>
      </c>
      <c r="D21" s="190">
        <v>1311</v>
      </c>
      <c r="E21" s="190">
        <v>443</v>
      </c>
      <c r="F21" s="190">
        <v>296</v>
      </c>
      <c r="G21" s="190">
        <f>+G8+G17-G15</f>
        <v>0</v>
      </c>
      <c r="H21" s="190">
        <f>+H8+H17-H15</f>
        <v>52</v>
      </c>
      <c r="I21" s="190">
        <f>+I8+I17-I15</f>
        <v>0</v>
      </c>
      <c r="J21" s="190">
        <f>+J8+J17-J15</f>
        <v>0</v>
      </c>
      <c r="K21" s="190">
        <f>+K8+K17-K15</f>
        <v>3410</v>
      </c>
    </row>
    <row r="22" spans="1:90" ht="12.75">
      <c r="A22" s="190" t="s">
        <v>130</v>
      </c>
      <c r="B22" s="190">
        <f>B20-B21</f>
        <v>1099</v>
      </c>
      <c r="C22" s="190">
        <f>C20-C21</f>
        <v>1709</v>
      </c>
      <c r="D22" s="190">
        <f aca="true" t="shared" si="4" ref="D22:J22">D20-D21</f>
        <v>31</v>
      </c>
      <c r="E22" s="192">
        <f t="shared" si="4"/>
        <v>351</v>
      </c>
      <c r="F22" s="192">
        <f t="shared" si="4"/>
        <v>157</v>
      </c>
      <c r="G22" s="192">
        <f t="shared" si="4"/>
        <v>0</v>
      </c>
      <c r="H22" s="192">
        <f t="shared" si="4"/>
        <v>2</v>
      </c>
      <c r="I22" s="190">
        <f t="shared" si="4"/>
        <v>217</v>
      </c>
      <c r="J22" s="190">
        <f t="shared" si="4"/>
        <v>0</v>
      </c>
      <c r="K22" s="191">
        <f>SUM(B22:J22)</f>
        <v>3566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77" customFormat="1" ht="12.75">
      <c r="A23" s="192" t="s">
        <v>141</v>
      </c>
      <c r="B23" s="190"/>
      <c r="C23" s="190"/>
      <c r="D23" s="190"/>
      <c r="E23" s="190"/>
      <c r="F23" s="190"/>
      <c r="G23" s="190"/>
      <c r="H23" s="190"/>
      <c r="I23" s="190"/>
      <c r="J23" s="191"/>
      <c r="K23" s="19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11" ht="12.75">
      <c r="A24" s="190" t="s">
        <v>142</v>
      </c>
      <c r="B24" s="190">
        <f aca="true" t="shared" si="5" ref="B24:J24">B22-B23</f>
        <v>1099</v>
      </c>
      <c r="C24" s="190">
        <f t="shared" si="5"/>
        <v>1709</v>
      </c>
      <c r="D24" s="190">
        <f t="shared" si="5"/>
        <v>31</v>
      </c>
      <c r="E24" s="190">
        <f t="shared" si="5"/>
        <v>351</v>
      </c>
      <c r="F24" s="190">
        <f t="shared" si="5"/>
        <v>157</v>
      </c>
      <c r="G24" s="190">
        <f t="shared" si="5"/>
        <v>0</v>
      </c>
      <c r="H24" s="190">
        <f t="shared" si="5"/>
        <v>2</v>
      </c>
      <c r="I24" s="190">
        <f t="shared" si="5"/>
        <v>217</v>
      </c>
      <c r="J24" s="190">
        <f t="shared" si="5"/>
        <v>0</v>
      </c>
      <c r="K24" s="191">
        <f aca="true" t="shared" si="6" ref="K24:K32">SUM(B24:J24)</f>
        <v>3566</v>
      </c>
    </row>
    <row r="25" spans="1:11" ht="12.75">
      <c r="A25" s="190" t="s">
        <v>133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v>0</v>
      </c>
      <c r="K25" s="191">
        <f t="shared" si="6"/>
        <v>0</v>
      </c>
    </row>
    <row r="26" spans="1:11" ht="12.75">
      <c r="A26" s="190" t="s">
        <v>134</v>
      </c>
      <c r="B26" s="190">
        <v>0</v>
      </c>
      <c r="C26" s="190">
        <v>0</v>
      </c>
      <c r="D26" s="190"/>
      <c r="E26" s="190"/>
      <c r="F26" s="190"/>
      <c r="G26" s="190">
        <v>0</v>
      </c>
      <c r="H26" s="193">
        <v>0</v>
      </c>
      <c r="I26" s="190">
        <v>47</v>
      </c>
      <c r="J26" s="191">
        <v>0</v>
      </c>
      <c r="K26" s="191">
        <f t="shared" si="6"/>
        <v>47</v>
      </c>
    </row>
    <row r="27" spans="1:11" ht="12.75">
      <c r="A27" s="190" t="s">
        <v>135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v>0</v>
      </c>
      <c r="K27" s="191">
        <f t="shared" si="6"/>
        <v>0</v>
      </c>
    </row>
    <row r="28" spans="1:11" ht="12.75">
      <c r="A28" s="190" t="s">
        <v>136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1">
        <v>0</v>
      </c>
      <c r="K28" s="191">
        <f t="shared" si="6"/>
        <v>0</v>
      </c>
    </row>
    <row r="29" spans="1:11" ht="12.75">
      <c r="A29" s="190" t="s">
        <v>137</v>
      </c>
      <c r="B29" s="190">
        <f aca="true" t="shared" si="7" ref="B29:H29">B27-B28</f>
        <v>0</v>
      </c>
      <c r="C29" s="190">
        <v>0</v>
      </c>
      <c r="D29" s="190">
        <v>0</v>
      </c>
      <c r="E29" s="190">
        <f t="shared" si="7"/>
        <v>0</v>
      </c>
      <c r="F29" s="190">
        <v>0</v>
      </c>
      <c r="G29" s="190"/>
      <c r="H29" s="190">
        <f t="shared" si="7"/>
        <v>0</v>
      </c>
      <c r="I29" s="190">
        <v>0</v>
      </c>
      <c r="J29" s="191">
        <v>0</v>
      </c>
      <c r="K29" s="191">
        <f t="shared" si="6"/>
        <v>0</v>
      </c>
    </row>
    <row r="30" spans="1:11" ht="12.75">
      <c r="A30" s="190" t="s">
        <v>138</v>
      </c>
      <c r="B30" s="190">
        <v>0</v>
      </c>
      <c r="C30" s="190">
        <v>65</v>
      </c>
      <c r="D30" s="190">
        <v>5</v>
      </c>
      <c r="E30" s="190">
        <v>18</v>
      </c>
      <c r="F30" s="190">
        <v>17</v>
      </c>
      <c r="G30" s="190">
        <v>0</v>
      </c>
      <c r="H30" s="190">
        <v>1</v>
      </c>
      <c r="I30" s="190">
        <v>0</v>
      </c>
      <c r="J30" s="191">
        <v>0</v>
      </c>
      <c r="K30" s="191">
        <f t="shared" si="6"/>
        <v>106</v>
      </c>
    </row>
    <row r="31" spans="1:11" ht="12.75">
      <c r="A31" s="190" t="s">
        <v>139</v>
      </c>
      <c r="B31" s="190">
        <f>B24+B26-B29-B30</f>
        <v>1099</v>
      </c>
      <c r="C31" s="190">
        <f>C24+C26-C29-C30</f>
        <v>1644</v>
      </c>
      <c r="D31" s="190">
        <f>D24+D26-D29-D30</f>
        <v>26</v>
      </c>
      <c r="E31" s="190">
        <f>E24+E26-E29-E30</f>
        <v>333</v>
      </c>
      <c r="F31" s="190">
        <f>F24+F26-F29-F30</f>
        <v>140</v>
      </c>
      <c r="G31" s="190">
        <f>G24+G26-G29-G30-G27</f>
        <v>0</v>
      </c>
      <c r="H31" s="190">
        <v>0</v>
      </c>
      <c r="I31" s="190">
        <f>I24+I26-I29-I30</f>
        <v>264</v>
      </c>
      <c r="J31" s="191">
        <v>0</v>
      </c>
      <c r="K31" s="191">
        <f>SUM(B31:J31)</f>
        <v>3506</v>
      </c>
    </row>
    <row r="32" spans="1:11" ht="12.75">
      <c r="A32" s="75" t="s">
        <v>172</v>
      </c>
      <c r="B32" s="76"/>
      <c r="C32" s="76"/>
      <c r="D32" s="76"/>
      <c r="E32" s="76"/>
      <c r="F32" s="76"/>
      <c r="G32" s="76"/>
      <c r="H32" s="76"/>
      <c r="I32" s="76"/>
      <c r="J32" s="71"/>
      <c r="K32" s="71">
        <f t="shared" si="6"/>
        <v>0</v>
      </c>
    </row>
    <row r="33" spans="1:11" ht="12.75">
      <c r="A33" s="190" t="s">
        <v>128</v>
      </c>
      <c r="B33" s="190">
        <f aca="true" t="shared" si="8" ref="B33:I33">B20+B25+B26-B27</f>
        <v>1099</v>
      </c>
      <c r="C33" s="190">
        <f>C20+C25+C26-C27</f>
        <v>3021</v>
      </c>
      <c r="D33" s="190">
        <f>D20+D25+D26-D27</f>
        <v>1342</v>
      </c>
      <c r="E33" s="190">
        <f>E20+E25+E26-E27</f>
        <v>794</v>
      </c>
      <c r="F33" s="190">
        <f>F20+F25+F26-F27</f>
        <v>453</v>
      </c>
      <c r="G33" s="190">
        <f t="shared" si="8"/>
        <v>0</v>
      </c>
      <c r="H33" s="190">
        <f t="shared" si="8"/>
        <v>54</v>
      </c>
      <c r="I33" s="190">
        <f t="shared" si="8"/>
        <v>264</v>
      </c>
      <c r="J33" s="190">
        <f>J20+J25+J26-J27</f>
        <v>0</v>
      </c>
      <c r="K33" s="191">
        <f>SUM(B33:J33)</f>
        <v>7027</v>
      </c>
    </row>
    <row r="34" spans="1:12" ht="12.75">
      <c r="A34" s="190" t="s">
        <v>129</v>
      </c>
      <c r="B34" s="190">
        <f aca="true" t="shared" si="9" ref="B34:J34">B21-B28+B30</f>
        <v>0</v>
      </c>
      <c r="C34" s="190">
        <f>C21-C28+C30</f>
        <v>1377</v>
      </c>
      <c r="D34" s="190">
        <f t="shared" si="9"/>
        <v>1316</v>
      </c>
      <c r="E34" s="190">
        <f>E21-E28+E30</f>
        <v>461</v>
      </c>
      <c r="F34" s="190">
        <f>F21-F28+F30</f>
        <v>313</v>
      </c>
      <c r="G34" s="190">
        <f>G21-G28+G30</f>
        <v>0</v>
      </c>
      <c r="H34" s="190">
        <f>H21-H28+H30</f>
        <v>53</v>
      </c>
      <c r="I34" s="190">
        <f t="shared" si="9"/>
        <v>0</v>
      </c>
      <c r="J34" s="190">
        <f t="shared" si="9"/>
        <v>0</v>
      </c>
      <c r="K34" s="191">
        <f>SUM(B34:J34)</f>
        <v>3520</v>
      </c>
      <c r="L34" s="36"/>
    </row>
    <row r="35" spans="1:12" ht="12.75">
      <c r="A35" s="190" t="s">
        <v>130</v>
      </c>
      <c r="B35" s="190">
        <f>+B33-B34</f>
        <v>1099</v>
      </c>
      <c r="C35" s="190">
        <f>C33-C34</f>
        <v>1644</v>
      </c>
      <c r="D35" s="190">
        <f aca="true" t="shared" si="10" ref="D35:J35">D33-D34</f>
        <v>26</v>
      </c>
      <c r="E35" s="190">
        <f t="shared" si="10"/>
        <v>333</v>
      </c>
      <c r="F35" s="190">
        <f>F33-F34</f>
        <v>140</v>
      </c>
      <c r="G35" s="190">
        <f t="shared" si="10"/>
        <v>0</v>
      </c>
      <c r="H35" s="190">
        <f t="shared" si="10"/>
        <v>1</v>
      </c>
      <c r="I35" s="190">
        <f>I33-I34</f>
        <v>264</v>
      </c>
      <c r="J35" s="190">
        <f t="shared" si="10"/>
        <v>0</v>
      </c>
      <c r="K35" s="191">
        <f>SUM(B35:J35)</f>
        <v>3507</v>
      </c>
      <c r="L35" s="36"/>
    </row>
    <row r="37" spans="1:7" ht="12.75">
      <c r="A37" s="20" t="str">
        <f>+Баланс!A60</f>
        <v>Дата:28.10.2020 г.</v>
      </c>
      <c r="G37"/>
    </row>
    <row r="39" spans="1:8" ht="12.75">
      <c r="A39" t="s">
        <v>143</v>
      </c>
      <c r="B39" s="40" t="s">
        <v>144</v>
      </c>
      <c r="H39" s="78" t="s">
        <v>145</v>
      </c>
    </row>
    <row r="40" spans="2:11" ht="12.75">
      <c r="B40" s="36"/>
      <c r="C40" s="199" t="s">
        <v>165</v>
      </c>
      <c r="I40" s="278" t="s">
        <v>146</v>
      </c>
      <c r="J40" s="278"/>
      <c r="K40" s="278"/>
    </row>
    <row r="41" ht="12.75">
      <c r="B41" s="78"/>
    </row>
    <row r="50" ht="12.75">
      <c r="B50" s="36"/>
    </row>
  </sheetData>
  <sheetProtection/>
  <mergeCells count="5">
    <mergeCell ref="I40:K40"/>
    <mergeCell ref="A1:G1"/>
    <mergeCell ref="A2:G2"/>
    <mergeCell ref="A3:G3"/>
    <mergeCell ref="I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headerFooter>
    <oddFooter>&amp;R34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9">
      <selection activeCell="B32" sqref="B32"/>
    </sheetView>
  </sheetViews>
  <sheetFormatPr defaultColWidth="9.140625" defaultRowHeight="12.75"/>
  <cols>
    <col min="1" max="1" width="45.421875" style="0" customWidth="1"/>
    <col min="2" max="2" width="13.28125" style="0" customWidth="1"/>
    <col min="3" max="3" width="15.421875" style="0" customWidth="1"/>
    <col min="4" max="4" width="13.140625" style="0" customWidth="1"/>
    <col min="5" max="5" width="12.8515625" style="0" customWidth="1"/>
    <col min="6" max="6" width="12.421875" style="0" hidden="1" customWidth="1"/>
    <col min="7" max="7" width="12.140625" style="0" customWidth="1"/>
  </cols>
  <sheetData>
    <row r="1" spans="1:7" ht="15" customHeight="1">
      <c r="A1" s="286" t="s">
        <v>210</v>
      </c>
      <c r="B1" s="286"/>
      <c r="C1" s="286"/>
      <c r="D1" s="286"/>
      <c r="E1" s="286"/>
      <c r="F1" s="286"/>
      <c r="G1" s="286"/>
    </row>
    <row r="2" spans="1:7" ht="15" customHeight="1">
      <c r="A2" s="282"/>
      <c r="B2" s="283"/>
      <c r="C2" s="283"/>
      <c r="D2" s="283"/>
      <c r="E2" s="283"/>
      <c r="F2" s="283"/>
      <c r="G2" s="283"/>
    </row>
    <row r="3" spans="1:7" ht="15" customHeight="1">
      <c r="A3" s="281" t="s">
        <v>147</v>
      </c>
      <c r="B3" s="281"/>
      <c r="C3" s="281"/>
      <c r="D3" s="281"/>
      <c r="E3" s="281"/>
      <c r="F3" s="281"/>
      <c r="G3" s="281"/>
    </row>
    <row r="4" spans="1:7" ht="15" customHeight="1">
      <c r="A4" s="284" t="s">
        <v>116</v>
      </c>
      <c r="B4" s="284"/>
      <c r="C4" s="284"/>
      <c r="D4" s="284"/>
      <c r="E4" s="284"/>
      <c r="F4" s="284"/>
      <c r="G4" s="284"/>
    </row>
    <row r="5" spans="1:7" ht="84" customHeight="1">
      <c r="A5" s="79" t="s">
        <v>117</v>
      </c>
      <c r="B5" s="79" t="s">
        <v>148</v>
      </c>
      <c r="C5" s="79" t="s">
        <v>149</v>
      </c>
      <c r="D5" s="79" t="s">
        <v>150</v>
      </c>
      <c r="E5" s="79" t="s">
        <v>151</v>
      </c>
      <c r="F5" s="79" t="s">
        <v>152</v>
      </c>
      <c r="G5" s="79" t="s">
        <v>126</v>
      </c>
    </row>
    <row r="6" spans="1:7" ht="15" customHeight="1">
      <c r="A6" s="80" t="s">
        <v>153</v>
      </c>
      <c r="B6" s="81"/>
      <c r="C6" s="81"/>
      <c r="D6" s="82"/>
      <c r="E6" s="81"/>
      <c r="F6" s="82"/>
      <c r="G6" s="82"/>
    </row>
    <row r="7" spans="1:7" ht="15" customHeight="1">
      <c r="A7" s="83" t="s">
        <v>154</v>
      </c>
      <c r="B7" s="84"/>
      <c r="C7" s="84">
        <v>1</v>
      </c>
      <c r="D7" s="85">
        <v>5</v>
      </c>
      <c r="E7" s="84"/>
      <c r="F7" s="85"/>
      <c r="G7" s="86">
        <f>+D7+C7</f>
        <v>6</v>
      </c>
    </row>
    <row r="8" spans="1:7" ht="15" customHeight="1">
      <c r="A8" s="83" t="s">
        <v>155</v>
      </c>
      <c r="B8" s="84"/>
      <c r="C8" s="84">
        <v>0</v>
      </c>
      <c r="D8" s="85">
        <v>5</v>
      </c>
      <c r="E8" s="84"/>
      <c r="F8" s="85"/>
      <c r="G8" s="86">
        <f>+D8+C8</f>
        <v>5</v>
      </c>
    </row>
    <row r="9" spans="1:7" ht="15" customHeight="1">
      <c r="A9" s="83" t="s">
        <v>130</v>
      </c>
      <c r="B9" s="84"/>
      <c r="C9" s="84">
        <v>1</v>
      </c>
      <c r="D9" s="85">
        <v>0</v>
      </c>
      <c r="E9" s="84"/>
      <c r="F9" s="85"/>
      <c r="G9" s="86">
        <f>+D9+C9</f>
        <v>1</v>
      </c>
    </row>
    <row r="10" spans="1:7" ht="15" customHeight="1">
      <c r="A10" s="87" t="s">
        <v>131</v>
      </c>
      <c r="B10" s="88"/>
      <c r="C10" s="88"/>
      <c r="D10" s="89"/>
      <c r="E10" s="88"/>
      <c r="F10" s="89"/>
      <c r="G10" s="90"/>
    </row>
    <row r="11" spans="1:7" ht="15" customHeight="1">
      <c r="A11" s="83" t="s">
        <v>142</v>
      </c>
      <c r="B11" s="84"/>
      <c r="C11" s="84">
        <v>1</v>
      </c>
      <c r="D11" s="85">
        <v>0</v>
      </c>
      <c r="E11" s="84"/>
      <c r="F11" s="85"/>
      <c r="G11" s="86">
        <f>+D11+C11</f>
        <v>1</v>
      </c>
    </row>
    <row r="12" spans="1:7" ht="15" customHeight="1">
      <c r="A12" s="83" t="s">
        <v>134</v>
      </c>
      <c r="B12" s="84"/>
      <c r="C12" s="84">
        <v>0</v>
      </c>
      <c r="D12" s="85">
        <v>0</v>
      </c>
      <c r="E12" s="84"/>
      <c r="F12" s="85"/>
      <c r="G12" s="86">
        <f>+D12+C12</f>
        <v>0</v>
      </c>
    </row>
    <row r="13" spans="1:7" ht="15" customHeight="1">
      <c r="A13" s="83" t="s">
        <v>156</v>
      </c>
      <c r="B13" s="84"/>
      <c r="C13" s="84">
        <v>0</v>
      </c>
      <c r="D13" s="85">
        <v>0</v>
      </c>
      <c r="E13" s="84"/>
      <c r="F13" s="85"/>
      <c r="G13" s="86">
        <f>+D13+C13</f>
        <v>0</v>
      </c>
    </row>
    <row r="14" spans="1:7" ht="15" customHeight="1">
      <c r="A14" s="83" t="s">
        <v>139</v>
      </c>
      <c r="B14" s="84"/>
      <c r="C14" s="84">
        <v>1</v>
      </c>
      <c r="D14" s="85">
        <v>0</v>
      </c>
      <c r="E14" s="84"/>
      <c r="F14" s="85"/>
      <c r="G14" s="86">
        <f>+D14+C14</f>
        <v>1</v>
      </c>
    </row>
    <row r="15" spans="1:7" ht="15" customHeight="1">
      <c r="A15" s="87" t="s">
        <v>140</v>
      </c>
      <c r="B15" s="88"/>
      <c r="C15" s="88"/>
      <c r="D15" s="89"/>
      <c r="E15" s="88"/>
      <c r="F15" s="89"/>
      <c r="G15" s="90"/>
    </row>
    <row r="16" spans="1:7" ht="15" customHeight="1">
      <c r="A16" s="83" t="s">
        <v>154</v>
      </c>
      <c r="B16" s="84"/>
      <c r="C16" s="84">
        <v>1</v>
      </c>
      <c r="D16" s="85">
        <v>5</v>
      </c>
      <c r="E16" s="84"/>
      <c r="F16" s="85"/>
      <c r="G16" s="86">
        <f aca="true" t="shared" si="0" ref="G16:G27">+D16+C16</f>
        <v>6</v>
      </c>
    </row>
    <row r="17" spans="1:7" ht="15" customHeight="1">
      <c r="A17" s="83" t="s">
        <v>155</v>
      </c>
      <c r="B17" s="84"/>
      <c r="C17" s="84">
        <v>1</v>
      </c>
      <c r="D17" s="85">
        <f>+D8+D13</f>
        <v>5</v>
      </c>
      <c r="E17" s="84"/>
      <c r="F17" s="85"/>
      <c r="G17" s="86">
        <f t="shared" si="0"/>
        <v>6</v>
      </c>
    </row>
    <row r="18" spans="1:7" ht="15" customHeight="1">
      <c r="A18" s="83" t="s">
        <v>130</v>
      </c>
      <c r="B18" s="84"/>
      <c r="C18" s="84">
        <v>0</v>
      </c>
      <c r="D18" s="85">
        <v>0</v>
      </c>
      <c r="E18" s="84"/>
      <c r="F18" s="85"/>
      <c r="G18" s="86">
        <f t="shared" si="0"/>
        <v>0</v>
      </c>
    </row>
    <row r="19" spans="1:7" ht="15" customHeight="1">
      <c r="A19" s="87" t="s">
        <v>141</v>
      </c>
      <c r="B19" s="88"/>
      <c r="C19" s="88"/>
      <c r="D19" s="89"/>
      <c r="E19" s="88"/>
      <c r="F19" s="89"/>
      <c r="G19" s="90"/>
    </row>
    <row r="20" spans="1:7" ht="15" customHeight="1">
      <c r="A20" s="83" t="s">
        <v>142</v>
      </c>
      <c r="B20" s="84"/>
      <c r="C20" s="84">
        <v>0</v>
      </c>
      <c r="D20" s="85">
        <v>0</v>
      </c>
      <c r="E20" s="84"/>
      <c r="F20" s="85"/>
      <c r="G20" s="86">
        <f t="shared" si="0"/>
        <v>0</v>
      </c>
    </row>
    <row r="21" spans="1:7" ht="15" customHeight="1">
      <c r="A21" s="83" t="s">
        <v>134</v>
      </c>
      <c r="B21" s="84"/>
      <c r="C21" s="84">
        <v>0</v>
      </c>
      <c r="D21" s="85">
        <v>0</v>
      </c>
      <c r="E21" s="84"/>
      <c r="F21" s="85"/>
      <c r="G21" s="86">
        <f t="shared" si="0"/>
        <v>0</v>
      </c>
    </row>
    <row r="22" spans="1:7" ht="15" customHeight="1">
      <c r="A22" s="83" t="s">
        <v>156</v>
      </c>
      <c r="B22" s="84"/>
      <c r="C22" s="84">
        <v>0</v>
      </c>
      <c r="D22" s="85">
        <v>0</v>
      </c>
      <c r="E22" s="84"/>
      <c r="F22" s="85"/>
      <c r="G22" s="86">
        <f t="shared" si="0"/>
        <v>0</v>
      </c>
    </row>
    <row r="23" spans="1:7" ht="15" customHeight="1">
      <c r="A23" s="83" t="s">
        <v>139</v>
      </c>
      <c r="B23" s="84"/>
      <c r="C23" s="84">
        <v>0</v>
      </c>
      <c r="D23" s="85">
        <v>0</v>
      </c>
      <c r="E23" s="84"/>
      <c r="F23" s="85"/>
      <c r="G23" s="86">
        <f t="shared" si="0"/>
        <v>0</v>
      </c>
    </row>
    <row r="24" spans="1:7" ht="22.5" customHeight="1">
      <c r="A24" s="87" t="s">
        <v>173</v>
      </c>
      <c r="B24" s="88"/>
      <c r="C24" s="88"/>
      <c r="D24" s="89"/>
      <c r="E24" s="88"/>
      <c r="F24" s="89"/>
      <c r="G24" s="90"/>
    </row>
    <row r="25" spans="1:7" ht="15" customHeight="1">
      <c r="A25" s="83" t="s">
        <v>154</v>
      </c>
      <c r="B25" s="84"/>
      <c r="C25" s="84">
        <v>1</v>
      </c>
      <c r="D25" s="85">
        <v>5</v>
      </c>
      <c r="E25" s="84"/>
      <c r="F25" s="85"/>
      <c r="G25" s="86">
        <f t="shared" si="0"/>
        <v>6</v>
      </c>
    </row>
    <row r="26" spans="1:7" ht="15" customHeight="1">
      <c r="A26" s="91" t="s">
        <v>155</v>
      </c>
      <c r="B26" s="92"/>
      <c r="C26" s="92">
        <v>1</v>
      </c>
      <c r="D26" s="93">
        <f>+D17+D22</f>
        <v>5</v>
      </c>
      <c r="E26" s="92"/>
      <c r="F26" s="93"/>
      <c r="G26" s="86">
        <f t="shared" si="0"/>
        <v>6</v>
      </c>
    </row>
    <row r="27" spans="1:7" ht="15" customHeight="1">
      <c r="A27" s="94" t="s">
        <v>130</v>
      </c>
      <c r="B27" s="95"/>
      <c r="C27" s="95">
        <v>0</v>
      </c>
      <c r="D27" s="96">
        <f>+D25-D26</f>
        <v>0</v>
      </c>
      <c r="E27" s="95"/>
      <c r="F27" s="96"/>
      <c r="G27" s="86">
        <f t="shared" si="0"/>
        <v>0</v>
      </c>
    </row>
    <row r="28" spans="1:8" ht="15" customHeight="1">
      <c r="A28" s="285"/>
      <c r="B28" s="285"/>
      <c r="C28" s="285"/>
      <c r="D28" s="285"/>
      <c r="E28" s="285"/>
      <c r="F28" s="285"/>
      <c r="G28" s="285"/>
      <c r="H28" s="17"/>
    </row>
    <row r="29" spans="1:8" ht="15" customHeight="1">
      <c r="A29" s="285" t="str">
        <f>+Баланс!A60</f>
        <v>Дата:28.10.2020 г.</v>
      </c>
      <c r="B29" s="285"/>
      <c r="C29" s="285"/>
      <c r="D29" s="285"/>
      <c r="E29" s="285"/>
      <c r="F29" s="285"/>
      <c r="G29" s="285"/>
      <c r="H29" s="17"/>
    </row>
    <row r="30" spans="1:8" ht="15" customHeight="1">
      <c r="A30" s="97"/>
      <c r="B30" s="97"/>
      <c r="C30" s="97"/>
      <c r="D30" s="97"/>
      <c r="E30" s="97"/>
      <c r="F30" s="97"/>
      <c r="G30" s="97"/>
      <c r="H30" s="17"/>
    </row>
    <row r="31" spans="1:8" ht="15" customHeight="1">
      <c r="A31" s="287" t="s">
        <v>157</v>
      </c>
      <c r="B31" s="97"/>
      <c r="C31" s="97"/>
      <c r="D31" s="288" t="s">
        <v>158</v>
      </c>
      <c r="E31" s="98"/>
      <c r="F31" s="98"/>
      <c r="G31" s="97"/>
      <c r="H31" s="17"/>
    </row>
    <row r="32" spans="1:8" ht="15" customHeight="1">
      <c r="A32" s="199" t="s">
        <v>165</v>
      </c>
      <c r="B32" s="97"/>
      <c r="C32" s="97"/>
      <c r="D32" s="97"/>
      <c r="E32" s="279" t="s">
        <v>146</v>
      </c>
      <c r="F32" s="279"/>
      <c r="G32" s="279"/>
      <c r="H32" s="17"/>
    </row>
    <row r="33" spans="1:6" ht="15" customHeight="1">
      <c r="A33" s="99" t="s">
        <v>159</v>
      </c>
      <c r="B33" s="280"/>
      <c r="C33" s="280"/>
      <c r="D33" s="99"/>
      <c r="E33" s="99"/>
      <c r="F33" s="99" t="s">
        <v>144</v>
      </c>
    </row>
    <row r="34" spans="1:6" ht="15" customHeight="1">
      <c r="A34" s="97"/>
      <c r="B34" s="100"/>
      <c r="C34" s="97"/>
      <c r="D34" s="97"/>
      <c r="E34" s="97"/>
      <c r="F34" s="97"/>
    </row>
    <row r="35" spans="1:8" ht="12.75">
      <c r="A35" s="17"/>
      <c r="B35" s="17"/>
      <c r="C35" s="17"/>
      <c r="D35" s="17"/>
      <c r="E35" s="17"/>
      <c r="F35" s="17"/>
      <c r="G35" s="17"/>
      <c r="H35" s="17"/>
    </row>
  </sheetData>
  <sheetProtection/>
  <mergeCells count="8">
    <mergeCell ref="E32:G32"/>
    <mergeCell ref="B33:C33"/>
    <mergeCell ref="A1:G1"/>
    <mergeCell ref="A2:G2"/>
    <mergeCell ref="A3:G3"/>
    <mergeCell ref="A4:G4"/>
    <mergeCell ref="A28:G28"/>
    <mergeCell ref="A29:G2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2020-10-29T08:33:04Z</cp:lastPrinted>
  <dcterms:created xsi:type="dcterms:W3CDTF">2004-03-28T13:01:01Z</dcterms:created>
  <dcterms:modified xsi:type="dcterms:W3CDTF">2020-10-29T08:34:56Z</dcterms:modified>
  <cp:category/>
  <cp:version/>
  <cp:contentType/>
  <cp:contentStatus/>
</cp:coreProperties>
</file>