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<sst xmlns="http://schemas.openxmlformats.org/spreadsheetml/2006/main" count="1055" uniqueCount="882">
  <si>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</si>
  <si>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</si>
  <si>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</si>
  <si>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</si>
  <si>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</si>
  <si>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</si>
  <si>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</si>
  <si>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</si>
  <si>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</si>
  <si>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</si>
  <si>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</si>
  <si>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</si>
  <si>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</si>
  <si>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</si>
  <si>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</si>
  <si>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</si>
  <si>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</si>
  <si>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</si>
  <si>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</si>
  <si>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</si>
  <si>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</si>
  <si>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</si>
  <si>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</si>
  <si>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</si>
  <si>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</si>
  <si>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</si>
  <si>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</si>
  <si>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</si>
  <si>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</si>
  <si>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</si>
  <si>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</si>
  <si>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</si>
  <si>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</si>
  <si>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</si>
  <si>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</si>
  <si>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</si>
  <si>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</si>
  <si>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</si>
  <si>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</si>
  <si>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</si>
  <si>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</si>
  <si>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</si>
  <si>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</si>
  <si>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</si>
  <si>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</si>
  <si>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</si>
  <si>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</si>
  <si>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</si>
  <si>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</si>
  <si>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</si>
  <si>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</si>
  <si>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</si>
  <si>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</si>
  <si>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</si>
  <si>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</si>
  <si>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</si>
  <si>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</si>
  <si>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</si>
  <si>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</si>
  <si>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</si>
  <si>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</si>
  <si>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</si>
  <si>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</si>
  <si>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</si>
  <si>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</si>
  <si>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</si>
  <si>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</si>
  <si>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</si>
  <si>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</si>
  <si>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</si>
  <si>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</si>
  <si>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</si>
  <si>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</si>
  <si>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</si>
  <si>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</si>
  <si>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</si>
  <si>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</si>
  <si>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</si>
  <si>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</si>
  <si>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</si>
  <si>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</si>
  <si>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</si>
  <si>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</si>
  <si>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</si>
  <si>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</si>
  <si>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</si>
  <si>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</si>
  <si>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</si>
  <si>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</si>
  <si>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</si>
  <si>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</si>
  <si>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</si>
  <si>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</si>
  <si>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</si>
  <si>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</si>
  <si>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</si>
  <si>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</si>
  <si>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</si>
  <si>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</si>
  <si>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</si>
  <si>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</si>
  <si>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</si>
  <si>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</si>
  <si>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</si>
  <si>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</si>
  <si>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</si>
  <si>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</si>
  <si>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</si>
  <si>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</si>
  <si>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</si>
  <si>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</si>
  <si>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</si>
  <si>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</si>
  <si>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</si>
  <si>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</si>
  <si>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</si>
  <si>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</si>
  <si>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</si>
  <si>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</si>
  <si>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</si>
  <si>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</si>
  <si>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</si>
  <si>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</si>
  <si>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</si>
  <si>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</si>
  <si>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</si>
  <si>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</si>
  <si>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</si>
  <si>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</si>
  <si>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</si>
  <si>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</si>
  <si>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</si>
  <si>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</si>
  <si>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</si>
  <si>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</si>
  <si>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</si>
  <si>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</si>
  <si>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</si>
  <si>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</si>
  <si>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</si>
  <si>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</si>
  <si>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</si>
  <si>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</si>
  <si>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</si>
  <si>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</si>
  <si>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</si>
  <si>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</si>
  <si>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</si>
  <si>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</si>
  <si>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</si>
  <si>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</si>
  <si>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</si>
  <si>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</si>
  <si>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</si>
  <si>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</si>
  <si>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</si>
  <si>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</si>
  <si>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</si>
  <si>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</si>
  <si>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</si>
  <si>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</si>
  <si>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</si>
  <si>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</si>
  <si>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</si>
  <si>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</si>
  <si>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</si>
  <si>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</si>
  <si>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</si>
  <si>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</si>
  <si>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</si>
  <si>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</si>
  <si>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</si>
  <si>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</si>
  <si>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</si>
  <si>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</si>
  <si>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</si>
  <si>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</si>
  <si>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</si>
  <si>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</si>
  <si>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</si>
  <si>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</si>
  <si>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</si>
  <si>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</si>
  <si>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</si>
  <si>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</si>
  <si>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</si>
  <si>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</si>
  <si>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</si>
  <si>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</si>
  <si>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</si>
  <si>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</si>
  <si>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</si>
  <si>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</si>
  <si>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</si>
  <si>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</si>
  <si>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</si>
  <si>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</si>
  <si>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</si>
  <si>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</si>
  <si>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</si>
  <si>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</si>
  <si>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</si>
  <si>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</si>
  <si>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</si>
  <si>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</si>
  <si>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</si>
  <si>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</si>
  <si>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</si>
  <si>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</si>
  <si>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</si>
  <si>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</si>
  <si>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</si>
  <si>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</si>
  <si>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</si>
  <si>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</si>
  <si>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</si>
  <si>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</si>
  <si>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</si>
  <si>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</si>
  <si>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</si>
  <si>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</si>
  <si>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</si>
  <si>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</si>
  <si>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</si>
  <si>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</si>
  <si>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</si>
  <si>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</si>
  <si>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</si>
  <si>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</si>
  <si>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</si>
  <si>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</si>
  <si>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</si>
  <si>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</si>
  <si>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</si>
  <si>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</si>
  <si>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</si>
  <si>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</si>
  <si>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</si>
  <si>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</si>
  <si>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</si>
  <si>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</si>
  <si>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</si>
  <si>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</si>
  <si>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</si>
  <si>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</si>
  <si>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</si>
  <si>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</si>
  <si>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</si>
  <si>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</si>
  <si>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</si>
  <si>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</si>
  <si>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</si>
  <si>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</si>
  <si>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</si>
  <si>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</si>
  <si>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</si>
  <si>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</si>
  <si>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</si>
  <si>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</si>
  <si>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</si>
  <si>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</si>
  <si>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</si>
  <si>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</si>
  <si>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</si>
  <si>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</si>
  <si>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</si>
  <si>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</si>
  <si>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</si>
  <si>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</si>
  <si>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</si>
  <si>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</si>
  <si>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</si>
  <si>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</si>
  <si>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</si>
  <si>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</si>
  <si>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</si>
  <si>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</si>
  <si>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</si>
  <si>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</si>
  <si>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</si>
  <si>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</si>
  <si>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</si>
  <si>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</si>
  <si>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</si>
  <si>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</si>
  <si>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</si>
  <si>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</si>
  <si>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</si>
  <si>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</si>
  <si>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</si>
  <si>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</si>
  <si>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</si>
  <si>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</si>
  <si>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</si>
  <si>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</si>
  <si>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</si>
  <si>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</si>
  <si>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</si>
  <si>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</si>
  <si>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</si>
  <si>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</si>
  <si>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</si>
  <si>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</si>
  <si>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</si>
  <si>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</si>
  <si>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</si>
  <si>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</si>
  <si>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</si>
  <si>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</si>
  <si>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</si>
  <si>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</si>
  <si>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</si>
  <si>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</si>
  <si>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</si>
  <si>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</si>
  <si>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</si>
  <si>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</si>
  <si>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</si>
  <si>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</si>
  <si>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</si>
  <si>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</si>
  <si>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</si>
  <si>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</si>
  <si>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</si>
  <si>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</si>
  <si>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</si>
  <si>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</si>
  <si>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</si>
  <si>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</si>
  <si>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</si>
  <si>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</si>
  <si>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</si>
  <si>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</si>
  <si>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</si>
  <si>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</si>
  <si>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</si>
  <si>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</si>
  <si>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</si>
  <si>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</si>
  <si>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</si>
  <si>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</si>
  <si>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</si>
  <si>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</si>
  <si>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</si>
  <si>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</si>
  <si>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</si>
  <si>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</si>
  <si>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</si>
  <si>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</si>
  <si>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</si>
  <si>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</si>
  <si>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</si>
  <si>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</si>
  <si>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</si>
  <si>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</si>
  <si>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</si>
  <si>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</si>
  <si>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</si>
  <si>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</si>
  <si>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</si>
  <si>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</si>
  <si>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</si>
  <si>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</si>
  <si>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</si>
  <si>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</si>
  <si>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</si>
  <si>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</si>
  <si>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</si>
  <si>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</si>
  <si>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</si>
  <si>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</si>
  <si>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</si>
  <si>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</si>
  <si>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</si>
  <si>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</si>
  <si>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</si>
  <si>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</si>
  <si>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</si>
  <si>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</si>
  <si>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</si>
  <si>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</si>
  <si>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</si>
  <si>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</si>
  <si>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</si>
  <si>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</si>
  <si>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</si>
  <si>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</si>
  <si>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</si>
  <si>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</si>
  <si>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</si>
  <si>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</si>
  <si>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</si>
  <si>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</si>
  <si>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</si>
  <si>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</si>
  <si>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</si>
  <si>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</si>
  <si>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</si>
  <si>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</si>
  <si>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</si>
  <si>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</si>
  <si>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</si>
  <si>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</si>
  <si>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</si>
  <si>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</si>
  <si>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</si>
  <si>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</si>
  <si>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</si>
  <si>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</si>
  <si>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</si>
  <si>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</si>
  <si>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</si>
  <si>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</si>
  <si>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</si>
  <si>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</si>
  <si>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</si>
  <si>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</si>
  <si>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</si>
  <si>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</si>
  <si>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</si>
  <si>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</si>
  <si>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</si>
  <si>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</si>
  <si>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</si>
  <si>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</si>
  <si>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</si>
  <si>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</si>
  <si>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</si>
  <si>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</si>
  <si>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</si>
  <si>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</si>
  <si>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</si>
  <si>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</si>
  <si>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</si>
  <si>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</si>
  <si>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</si>
  <si>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</si>
  <si>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</si>
  <si>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</si>
  <si>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</si>
  <si>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</si>
  <si>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</si>
  <si>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</si>
  <si>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</si>
  <si>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</si>
  <si>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</si>
  <si>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</si>
  <si>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</si>
  <si>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</si>
  <si>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</si>
  <si>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</si>
  <si>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</si>
  <si>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</si>
  <si>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</si>
  <si>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</si>
  <si>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</si>
  <si>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</si>
  <si>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</si>
  <si>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</si>
  <si>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</si>
  <si>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</si>
  <si>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</si>
  <si>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</si>
  <si>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</si>
  <si>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</si>
  <si>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</si>
  <si>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</si>
  <si>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</si>
  <si>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</si>
  <si>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</si>
  <si>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</si>
  <si>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</si>
  <si>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</si>
  <si>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</si>
  <si>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</si>
  <si>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</si>
  <si>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</si>
  <si>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</si>
  <si>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</si>
  <si>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</si>
  <si>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</si>
  <si>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</si>
  <si>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</si>
  <si>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</si>
  <si>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</si>
  <si>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</si>
  <si>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</si>
  <si>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</si>
  <si>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</si>
  <si>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</si>
  <si>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</si>
  <si>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</si>
  <si>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</si>
  <si>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</si>
  <si>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</si>
  <si>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</si>
  <si>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</si>
  <si>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</si>
  <si>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</si>
  <si>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</si>
  <si>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</si>
  <si>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</si>
  <si>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</si>
  <si>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</si>
  <si>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</si>
  <si>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</si>
  <si>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</si>
  <si>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</si>
  <si>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</si>
  <si>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</si>
  <si>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</si>
  <si>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</si>
  <si>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</si>
  <si>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</si>
  <si>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</si>
  <si>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</si>
  <si>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</si>
  <si>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</si>
  <si>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</si>
  <si>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</si>
  <si>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</si>
  <si>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</si>
  <si>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</si>
  <si>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</si>
  <si>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</si>
  <si>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</si>
  <si>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</si>
  <si>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</si>
  <si>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</si>
  <si>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</si>
  <si>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</si>
  <si>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</si>
  <si>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</si>
  <si>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</si>
  <si>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</si>
  <si>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</si>
  <si>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</si>
  <si>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</si>
  <si>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</si>
  <si>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</si>
  <si>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</si>
  <si>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</si>
  <si>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</si>
  <si>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</si>
  <si>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</si>
  <si>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</si>
  <si>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</si>
  <si>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</si>
  <si>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</si>
  <si>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</si>
  <si>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</si>
  <si>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</si>
  <si>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</si>
  <si>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</si>
  <si>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</si>
  <si>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</si>
  <si>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</si>
  <si>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</si>
  <si>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</si>
  <si>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</si>
  <si>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</si>
  <si>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</si>
  <si>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</si>
  <si>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</si>
  <si>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</si>
  <si>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</si>
  <si>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</si>
  <si>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</si>
  <si>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</si>
  <si>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</si>
  <si>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</si>
  <si>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</si>
  <si>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</si>
  <si>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</si>
  <si>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</si>
  <si>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</si>
  <si>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</si>
  <si>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</si>
  <si>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</si>
  <si>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</si>
  <si>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</si>
  <si>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</si>
  <si>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</si>
  <si>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</si>
  <si>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</si>
  <si>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</si>
  <si>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</si>
  <si>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</si>
  <si>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</si>
  <si>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</si>
  <si>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</si>
  <si>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</si>
  <si>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</si>
  <si>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</si>
  <si>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</si>
  <si>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</si>
  <si>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</si>
  <si>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</si>
  <si>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</si>
  <si>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</si>
  <si>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</si>
  <si>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</si>
  <si>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</si>
  <si>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</si>
  <si>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</si>
  <si>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</si>
  <si>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</si>
  <si>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</si>
  <si>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</si>
  <si>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</si>
  <si>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</si>
  <si>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</si>
  <si>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</si>
  <si>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</si>
  <si>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</si>
  <si>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</si>
  <si>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</si>
  <si>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</si>
  <si>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</si>
  <si>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</si>
  <si>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</si>
  <si>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</si>
  <si>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</si>
  <si>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</si>
  <si>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</si>
  <si>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</si>
  <si>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</si>
  <si>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</si>
  <si>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</si>
  <si>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</si>
  <si>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</si>
  <si>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</si>
  <si>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</si>
  <si>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</si>
  <si>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</si>
  <si>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</si>
  <si>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</si>
  <si>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</si>
  <si>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</si>
  <si>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</si>
  <si>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</si>
  <si>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</si>
  <si>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</si>
  <si>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</si>
  <si>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</si>
  <si>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</si>
  <si>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</si>
  <si>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</si>
  <si>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</si>
  <si>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</si>
  <si>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</si>
  <si>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</si>
  <si>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</si>
  <si>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</si>
  <si>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</si>
  <si>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</si>
  <si>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</si>
  <si>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</si>
  <si>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</si>
  <si>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</si>
  <si>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</si>
  <si>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</si>
  <si>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</si>
  <si>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</si>
  <si>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</si>
  <si>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</si>
  <si>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</si>
  <si>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</si>
  <si>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</si>
  <si>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</si>
  <si>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</si>
  <si>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</si>
  <si>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</si>
  <si>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</si>
  <si>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</si>
  <si>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</si>
  <si>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</si>
  <si>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</si>
  <si>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</si>
  <si>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</si>
  <si>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</si>
  <si>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</si>
  <si>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</si>
  <si>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</si>
  <si>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</si>
  <si>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</si>
  <si>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</si>
  <si>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</si>
  <si>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</si>
  <si>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</si>
  <si>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</si>
  <si>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</si>
  <si>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</si>
  <si>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</si>
  <si>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</si>
  <si>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</si>
  <si>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</si>
  <si>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</si>
  <si>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</si>
  <si>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</si>
  <si>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</si>
  <si>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</si>
  <si>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</si>
  <si>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</si>
  <si>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</si>
  <si>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</si>
  <si>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</si>
  <si>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</si>
  <si>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</si>
  <si>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</si>
  <si>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</si>
  <si>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</si>
  <si>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</si>
  <si>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</si>
  <si>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</si>
  <si>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</si>
  <si>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</si>
  <si>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</si>
  <si>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</si>
  <si>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</si>
  <si>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</si>
  <si>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</si>
  <si>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</si>
  <si>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</si>
  <si>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</si>
  <si>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</si>
  <si>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</si>
  <si>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</si>
  <si>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</si>
  <si>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</si>
  <si>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</si>
  <si>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</si>
  <si>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</si>
  <si>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</si>
  <si>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</si>
  <si>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</si>
  <si>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</si>
  <si>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</si>
  <si>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</si>
  <si>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</si>
  <si>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</si>
  <si>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</si>
  <si>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</si>
  <si>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</si>
  <si>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</si>
  <si>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</si>
  <si>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</si>
  <si>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</si>
  <si>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</si>
  <si>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</si>
  <si>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</si>
  <si>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</si>
  <si>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</si>
  <si>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</si>
  <si>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</si>
  <si>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</si>
  <si>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</si>
  <si>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</si>
  <si>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</si>
  <si>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</si>
  <si>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</si>
  <si>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</si>
  <si>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</si>
  <si>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</si>
  <si>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</si>
  <si>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</si>
  <si>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</si>
  <si>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</si>
  <si>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</si>
  <si>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</si>
  <si>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</si>
  <si>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</si>
  <si>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</si>
  <si>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</si>
  <si>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</si>
  <si>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</si>
  <si>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</si>
  <si>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</si>
  <si>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</si>
  <si>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</si>
  <si>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</si>
  <si>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</si>
  <si>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</si>
  <si>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</si>
  <si>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</si>
  <si>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</si>
  <si>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</si>
  <si>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</si>
  <si>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</si>
  <si>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</si>
  <si>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</si>
  <si>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</si>
  <si>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</si>
  <si>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</si>
  <si>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</si>
  <si>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</si>
  <si>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</si>
  <si>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</si>
  <si>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</si>
  <si>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</si>
  <si>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</si>
  <si>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</si>
  <si>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</si>
  <si>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</si>
  <si>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</si>
  <si>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</si>
  <si>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</si>
  <si>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</si>
  <si>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</si>
  <si>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</si>
  <si>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</si>
  <si>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</si>
  <si>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</si>
  <si>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</si>
  <si>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</si>
  <si>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</si>
  <si>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</si>
  <si>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</si>
  <si>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</si>
  <si>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</si>
  <si>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</si>
  <si>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</si>
  <si>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</si>
  <si>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</si>
  <si>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</si>
  <si>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</si>
  <si>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</si>
  <si>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</si>
  <si>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</si>
  <si>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</si>
  <si>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</si>
  <si>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</si>
  <si>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</si>
  <si>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</si>
  <si>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</si>
  <si>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</si>
  <si>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</si>
  <si>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</si>
  <si>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</si>
  <si>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</si>
  <si>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</si>
  <si>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</si>
  <si>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</si>
  <si>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</si>
  <si>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</si>
  <si>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</si>
  <si>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</si>
  <si>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</si>
  <si>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</si>
  <si>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</si>
  <si>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</si>
  <si>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</si>
  <si>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</si>
  <si>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</si>
  <si>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</si>
  <si>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</si>
  <si>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</si>
  <si>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</si>
  <si>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</si>
  <si>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</si>
  <si>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</si>
  <si>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</si>
  <si>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</si>
  <si>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</si>
  <si>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</si>
  <si>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</si>
  <si>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</si>
  <si>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</si>
  <si>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</si>
  <si>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</si>
  <si>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</si>
  <si>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</si>
  <si>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</si>
  <si>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</si>
  <si>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</si>
  <si>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</si>
  <si>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</si>
  <si>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31.12.2010 г.</t>
  </si>
  <si>
    <t>Отчетен период:към  31.12.2010 г.</t>
  </si>
  <si>
    <t>Отчетен период:към 31.12.2010 г.</t>
  </si>
  <si>
    <r>
      <t xml:space="preserve">Отчетен период:   към 31.12.2010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</si>
  <si>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28.01.2011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</si>
</sst>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3" fontId="0" fillId="0" borderId="0" xfId="26" applyNumberFormat="1" applyFont="1" applyAlignment="1">
      <alignment vertical="top"/>
      <protection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8" xfId="29" applyFont="1" applyBorder="1" applyAlignment="1">
      <alignment horizontal="center" vertical="center" wrapText="1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853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0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-221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2</v>
      </c>
      <c r="D16" s="44">
        <v>3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20779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6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6065</v>
      </c>
      <c r="H21" s="57">
        <v>5874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6065</v>
      </c>
      <c r="H22" s="44">
        <v>5874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v>6065</v>
      </c>
      <c r="H25" s="50">
        <f>SUM(H19+H20+H21)</f>
        <v>5874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0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/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550</v>
      </c>
      <c r="H31" s="44">
        <v>348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/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550</v>
      </c>
      <c r="H33" s="50">
        <f>H27+H31+H32</f>
        <v>348</v>
      </c>
    </row>
    <row r="34" spans="1:8" ht="12.75">
      <c r="A34" s="39" t="s">
        <v>869</v>
      </c>
      <c r="B34" s="47" t="s">
        <v>214</v>
      </c>
      <c r="C34" s="57">
        <f>SUM(C35:C38)</f>
        <v>24157</v>
      </c>
      <c r="D34" s="57">
        <f>SUM(D35:D38)</f>
        <v>23356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16558</v>
      </c>
      <c r="D35" s="44">
        <v>15440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27394</v>
      </c>
      <c r="H36" s="50">
        <f>SUM(H17+H25+H33)</f>
        <v>27001</v>
      </c>
    </row>
    <row r="37" spans="1:8" ht="12.75">
      <c r="A37" s="39" t="s">
        <v>221</v>
      </c>
      <c r="B37" s="43" t="s">
        <v>222</v>
      </c>
      <c r="C37" s="44">
        <v>7599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24170</v>
      </c>
      <c r="D45" s="50">
        <f>SUM(D34+D39+D44)</f>
        <v>23369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25380</v>
      </c>
      <c r="D55" s="50">
        <f>SUM(D19+D20+D21+D27+D32+D45+D51+D53+D54)</f>
        <v>24581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1208</v>
      </c>
      <c r="H61" s="57">
        <f>SUM(H62:H68)</f>
        <v>1365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1204</v>
      </c>
      <c r="H62" s="44">
        <v>1359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4</v>
      </c>
      <c r="H66" s="44">
        <v>6</v>
      </c>
    </row>
    <row r="67" spans="1:8" ht="12.75">
      <c r="A67" s="39" t="s">
        <v>316</v>
      </c>
      <c r="B67" s="43" t="s">
        <v>317</v>
      </c>
      <c r="C67" s="44">
        <v>1447</v>
      </c>
      <c r="D67" s="44">
        <v>3033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750</v>
      </c>
      <c r="D70" s="44">
        <v>635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1208</v>
      </c>
      <c r="H71" s="50">
        <f>H59+H60+H61+H69+H70</f>
        <v>1365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93</v>
      </c>
      <c r="D74" s="44">
        <v>24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2290</v>
      </c>
      <c r="D75" s="50">
        <f>SUM(D67+D68+D69+D70+D71+D72+D73+D74)</f>
        <v>3692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305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1208</v>
      </c>
      <c r="H79" s="50">
        <f>H71+H74+H75+H76</f>
        <v>1365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305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305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1</v>
      </c>
      <c r="D87" s="44">
        <v>2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612</v>
      </c>
      <c r="D88" s="44">
        <v>76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9</v>
      </c>
      <c r="D89" s="44">
        <v>8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622</v>
      </c>
      <c r="D91" s="50">
        <f>SUM(D87:D90)</f>
        <v>86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5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3222</v>
      </c>
      <c r="D93" s="50">
        <f>SUM(D64+D75+D84+D91+D92)</f>
        <v>3785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28602</v>
      </c>
      <c r="D94" s="50">
        <f>D93+D55</f>
        <v>28366</v>
      </c>
      <c r="E94" s="79" t="s">
        <v>849</v>
      </c>
      <c r="F94" s="60" t="s">
        <v>379</v>
      </c>
      <c r="G94" s="50">
        <f>G36+G39+G55+G79</f>
        <v>28602</v>
      </c>
      <c r="H94" s="50">
        <f>H36+H39+H55+H79</f>
        <v>28366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881</v>
      </c>
      <c r="C97" s="92" t="s">
        <v>120</v>
      </c>
      <c r="D97" s="93"/>
      <c r="E97" s="94" t="s">
        <v>860</v>
      </c>
    </row>
    <row r="98" spans="1:5" ht="12.75">
      <c r="A98" s="91"/>
      <c r="C98" s="546" t="s">
        <v>850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7:D50 C58:D63 C53:D54 C67:D74 C23:D26 G39:H39 C11:D18 C78:D83 C92:D92 C87:D90 G43:H48 G51:H54 G59:H60 G62:H70 G74:H76 G11:H13 G22:H24 G19:H20 C20:D21 G28:H28 C40:D44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859</v>
      </c>
      <c r="G1" s="434"/>
    </row>
    <row r="2" spans="1:7" ht="14.25">
      <c r="A2" s="544" t="s">
        <v>854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6</v>
      </c>
      <c r="D9" s="433">
        <v>7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42</v>
      </c>
      <c r="D10" s="433">
        <v>40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1</v>
      </c>
      <c r="D11" s="433">
        <v>2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404</v>
      </c>
      <c r="D12" s="433">
        <v>397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20</v>
      </c>
      <c r="D13" s="433">
        <v>26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23</v>
      </c>
      <c r="D16" s="433">
        <v>27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496</v>
      </c>
      <c r="D19" s="447">
        <f>SUM(D9:D16)</f>
        <v>499</v>
      </c>
      <c r="E19" s="454" t="s">
        <v>51</v>
      </c>
      <c r="F19" s="449" t="s">
        <v>52</v>
      </c>
      <c r="G19" s="433">
        <v>277</v>
      </c>
      <c r="H19" s="433">
        <v>311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809</v>
      </c>
      <c r="H20" s="433">
        <v>574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7</v>
      </c>
      <c r="H21" s="433">
        <v>13</v>
      </c>
    </row>
    <row r="22" spans="1:8" ht="28.5">
      <c r="A22" s="440" t="s">
        <v>58</v>
      </c>
      <c r="B22" s="436" t="s">
        <v>59</v>
      </c>
      <c r="C22" s="433">
        <v>46</v>
      </c>
      <c r="D22" s="433">
        <v>50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1093</v>
      </c>
      <c r="H24" s="447">
        <f>SUM(H19:H23)</f>
        <v>898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1</v>
      </c>
      <c r="D25" s="433">
        <v>1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47</v>
      </c>
      <c r="D26" s="447">
        <f>SUM(D22:D25)</f>
        <v>51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543</v>
      </c>
      <c r="D28" s="447">
        <f>SUM(D19+D26)</f>
        <v>550</v>
      </c>
      <c r="E28" s="456" t="s">
        <v>75</v>
      </c>
      <c r="F28" s="449" t="s">
        <v>76</v>
      </c>
      <c r="G28" s="447">
        <f>SUM(G13+G15+G24)</f>
        <v>1093</v>
      </c>
      <c r="H28" s="447">
        <f>SUM(H13+H15+H24)</f>
        <v>898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/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543</v>
      </c>
      <c r="D33" s="447">
        <f>SUM(D28+D31+D32)</f>
        <v>550</v>
      </c>
      <c r="E33" s="456" t="s">
        <v>91</v>
      </c>
      <c r="F33" s="449" t="s">
        <v>92</v>
      </c>
      <c r="G33" s="447">
        <f>SUM(G28+G31+G32)</f>
        <v>1093</v>
      </c>
      <c r="H33" s="447">
        <f>SUM(H28+H31+H32)</f>
        <v>898</v>
      </c>
      <c r="I33" s="448"/>
      <c r="J33" s="448"/>
    </row>
    <row r="34" spans="1:10" ht="15">
      <c r="A34" s="459" t="s">
        <v>93</v>
      </c>
      <c r="B34" s="436" t="s">
        <v>94</v>
      </c>
      <c r="C34" s="447">
        <f>G28-C33</f>
        <v>550</v>
      </c>
      <c r="D34" s="447">
        <f>H33-D33</f>
        <v>348</v>
      </c>
      <c r="E34" s="460" t="s">
        <v>95</v>
      </c>
      <c r="F34" s="449" t="s">
        <v>96</v>
      </c>
      <c r="G34" s="447"/>
      <c r="H34" s="447">
        <v>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C34-C35</f>
        <v>550</v>
      </c>
      <c r="D39" s="468">
        <f>H33-D33</f>
        <v>348</v>
      </c>
      <c r="E39" s="469" t="s">
        <v>107</v>
      </c>
      <c r="F39" s="470" t="s">
        <v>108</v>
      </c>
      <c r="G39" s="447">
        <f>G34</f>
        <v>0</v>
      </c>
      <c r="H39" s="447">
        <f>H34</f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550</v>
      </c>
      <c r="D41" s="447">
        <f>SUM(D39+D40)</f>
        <v>348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1093</v>
      </c>
      <c r="D42" s="447">
        <f>SUM(D33+D35+D39)</f>
        <v>898</v>
      </c>
      <c r="E42" s="460" t="s">
        <v>118</v>
      </c>
      <c r="F42" s="467" t="s">
        <v>119</v>
      </c>
      <c r="G42" s="447">
        <f>SUM(G33+G39)</f>
        <v>1093</v>
      </c>
      <c r="H42" s="447">
        <f>SUM(H33+H39)</f>
        <v>898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860</v>
      </c>
      <c r="F45" s="100"/>
      <c r="G45" s="103"/>
      <c r="H45" s="114"/>
    </row>
    <row r="46" spans="1:8" ht="12.75" customHeight="1">
      <c r="A46" s="105"/>
      <c r="B46" s="106"/>
      <c r="C46" s="540" t="s">
        <v>850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9:H12 C22:D25 C38:D38 C36:D36 G19:H23 G40:H40 C17:D18 C9:D14 G15:H16 C31:D32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861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854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-47</v>
      </c>
      <c r="D11" s="486">
        <v>-63</v>
      </c>
    </row>
    <row r="12" spans="1:4" ht="28.5">
      <c r="A12" s="133" t="s">
        <v>388</v>
      </c>
      <c r="B12" s="487" t="s">
        <v>389</v>
      </c>
      <c r="C12" s="486">
        <v>-298</v>
      </c>
      <c r="D12" s="486">
        <v>273</v>
      </c>
    </row>
    <row r="13" spans="1:4" ht="15.75" customHeight="1">
      <c r="A13" s="130" t="s">
        <v>390</v>
      </c>
      <c r="B13" s="485" t="s">
        <v>391</v>
      </c>
      <c r="C13" s="486">
        <v>-447</v>
      </c>
      <c r="D13" s="486">
        <v>-435</v>
      </c>
    </row>
    <row r="14" spans="1:4" ht="15.75" customHeight="1">
      <c r="A14" s="130" t="s">
        <v>392</v>
      </c>
      <c r="B14" s="485" t="s">
        <v>393</v>
      </c>
      <c r="C14" s="486">
        <v>-9</v>
      </c>
      <c r="D14" s="486">
        <v>-7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/>
      <c r="D16" s="132">
        <v>1</v>
      </c>
    </row>
    <row r="17" spans="1:4" ht="15.75" customHeight="1">
      <c r="A17" s="130" t="s">
        <v>398</v>
      </c>
      <c r="B17" s="485" t="s">
        <v>399</v>
      </c>
      <c r="C17" s="486"/>
      <c r="D17" s="486">
        <v>-25</v>
      </c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>
        <v>-99</v>
      </c>
      <c r="D19" s="486">
        <v>-100</v>
      </c>
    </row>
    <row r="20" spans="1:4" ht="18" customHeight="1">
      <c r="A20" s="136" t="s">
        <v>404</v>
      </c>
      <c r="B20" s="489" t="s">
        <v>405</v>
      </c>
      <c r="C20" s="492">
        <f>SUM(C10:C19)</f>
        <v>-900</v>
      </c>
      <c r="D20" s="492">
        <f>SUM(D10:D19)</f>
        <v>-356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/>
      <c r="D22" s="486">
        <v>-2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-495</v>
      </c>
      <c r="D24" s="486">
        <v>-1085</v>
      </c>
    </row>
    <row r="25" spans="1:4" ht="15.75" customHeight="1">
      <c r="A25" s="130" t="s">
        <v>413</v>
      </c>
      <c r="B25" s="485" t="s">
        <v>414</v>
      </c>
      <c r="C25" s="132">
        <v>2030</v>
      </c>
      <c r="D25" s="132">
        <v>660</v>
      </c>
    </row>
    <row r="26" spans="1:4" ht="15.75" customHeight="1">
      <c r="A26" s="130" t="s">
        <v>415</v>
      </c>
      <c r="B26" s="485" t="s">
        <v>416</v>
      </c>
      <c r="C26" s="486">
        <v>162</v>
      </c>
      <c r="D26" s="486">
        <v>236</v>
      </c>
    </row>
    <row r="27" spans="1:4" ht="15.75" customHeight="1">
      <c r="A27" s="130" t="s">
        <v>417</v>
      </c>
      <c r="B27" s="485" t="s">
        <v>418</v>
      </c>
      <c r="C27" s="486">
        <v>-800</v>
      </c>
      <c r="D27" s="486">
        <v>-99</v>
      </c>
    </row>
    <row r="28" spans="1:4" ht="15.75" customHeight="1">
      <c r="A28" s="130" t="s">
        <v>419</v>
      </c>
      <c r="B28" s="485" t="s">
        <v>420</v>
      </c>
      <c r="C28" s="132"/>
      <c r="D28" s="132"/>
    </row>
    <row r="29" spans="1:4" ht="15.75" customHeight="1">
      <c r="A29" s="130" t="s">
        <v>421</v>
      </c>
      <c r="B29" s="485" t="s">
        <v>422</v>
      </c>
      <c r="C29" s="132">
        <v>702</v>
      </c>
      <c r="D29" s="132">
        <v>741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1599</v>
      </c>
      <c r="D32" s="492">
        <f>SUM(D22:D31)</f>
        <v>451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486"/>
      <c r="D35" s="486">
        <v>-128</v>
      </c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-163</v>
      </c>
      <c r="D40" s="486">
        <v>-146</v>
      </c>
    </row>
    <row r="41" spans="1:4" ht="15.75" customHeight="1">
      <c r="A41" s="133" t="s">
        <v>443</v>
      </c>
      <c r="B41" s="485" t="s">
        <v>444</v>
      </c>
      <c r="C41" s="132"/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-163</v>
      </c>
      <c r="D42" s="492">
        <f>SUM(D34:D41)</f>
        <v>-274</v>
      </c>
    </row>
    <row r="43" spans="1:4" ht="15.75" customHeight="1">
      <c r="A43" s="140" t="s">
        <v>447</v>
      </c>
      <c r="B43" s="489" t="s">
        <v>448</v>
      </c>
      <c r="C43" s="492">
        <f>C42+C32+C20</f>
        <v>536</v>
      </c>
      <c r="D43" s="492">
        <f>D42+D32+D20</f>
        <v>-179</v>
      </c>
    </row>
    <row r="44" spans="1:4" ht="15.75" customHeight="1">
      <c r="A44" s="127" t="s">
        <v>449</v>
      </c>
      <c r="B44" s="490" t="s">
        <v>450</v>
      </c>
      <c r="C44" s="137">
        <v>86</v>
      </c>
      <c r="D44" s="137">
        <v>265</v>
      </c>
    </row>
    <row r="45" spans="1:4" ht="15.75" customHeight="1">
      <c r="A45" s="127" t="s">
        <v>451</v>
      </c>
      <c r="B45" s="490" t="s">
        <v>452</v>
      </c>
      <c r="C45" s="137">
        <f>C44+C43</f>
        <v>622</v>
      </c>
      <c r="D45" s="137">
        <f>D44+D43</f>
        <v>86</v>
      </c>
    </row>
    <row r="46" spans="1:4" ht="15.75" customHeight="1">
      <c r="A46" s="133" t="s">
        <v>453</v>
      </c>
      <c r="B46" s="490" t="s">
        <v>454</v>
      </c>
      <c r="C46" s="132">
        <v>612</v>
      </c>
      <c r="D46" s="132">
        <f>D45-D47</f>
        <v>78</v>
      </c>
    </row>
    <row r="47" spans="1:4" ht="15.75" customHeight="1">
      <c r="A47" s="133" t="s">
        <v>455</v>
      </c>
      <c r="B47" s="490" t="s">
        <v>456</v>
      </c>
      <c r="C47" s="132">
        <v>9</v>
      </c>
      <c r="D47" s="132">
        <v>8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860</v>
      </c>
    </row>
    <row r="51" spans="1:4" ht="25.5" customHeight="1">
      <c r="A51" s="491" t="s">
        <v>851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39" t="s">
        <v>862</v>
      </c>
      <c r="B1" s="539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863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38" t="s">
        <v>854</v>
      </c>
      <c r="B3" s="538"/>
      <c r="C3" s="538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878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48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51" t="s">
        <v>470</v>
      </c>
    </row>
    <row r="7" spans="1:13" s="155" customFormat="1" ht="12">
      <c r="A7" s="547"/>
      <c r="B7" s="549"/>
      <c r="C7" s="54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47"/>
      <c r="L7" s="547"/>
      <c r="M7" s="552"/>
    </row>
    <row r="8" spans="1:13" s="155" customFormat="1" ht="54" customHeight="1">
      <c r="A8" s="537"/>
      <c r="B8" s="550"/>
      <c r="C8" s="537"/>
      <c r="D8" s="537"/>
      <c r="E8" s="537"/>
      <c r="F8" s="156" t="s">
        <v>471</v>
      </c>
      <c r="G8" s="156" t="s">
        <v>472</v>
      </c>
      <c r="H8" s="156" t="s">
        <v>473</v>
      </c>
      <c r="I8" s="537"/>
      <c r="J8" s="537"/>
      <c r="K8" s="537"/>
      <c r="L8" s="537"/>
      <c r="M8" s="553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20779</v>
      </c>
      <c r="D11" s="163">
        <v>0</v>
      </c>
      <c r="E11" s="163">
        <v>0</v>
      </c>
      <c r="F11" s="163">
        <v>5874</v>
      </c>
      <c r="G11" s="163">
        <v>0</v>
      </c>
      <c r="H11" s="164">
        <v>0</v>
      </c>
      <c r="I11" s="163">
        <v>348</v>
      </c>
      <c r="J11" s="163">
        <v>0</v>
      </c>
      <c r="K11" s="164">
        <v>0</v>
      </c>
      <c r="L11" s="163">
        <v>27001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20779</v>
      </c>
      <c r="D15" s="171">
        <f>D11+D12</f>
        <v>0</v>
      </c>
      <c r="E15" s="171">
        <f>SUM(E11+E12)</f>
        <v>0</v>
      </c>
      <c r="F15" s="171">
        <f aca="true" t="shared" si="1" ref="F15:K15">F11+F12</f>
        <v>5874</v>
      </c>
      <c r="G15" s="171">
        <f t="shared" si="1"/>
        <v>0</v>
      </c>
      <c r="H15" s="171">
        <f t="shared" si="1"/>
        <v>0</v>
      </c>
      <c r="I15" s="171">
        <f t="shared" si="1"/>
        <v>348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27001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550</v>
      </c>
      <c r="J16" s="173">
        <v>0</v>
      </c>
      <c r="K16" s="164">
        <v>0</v>
      </c>
      <c r="L16" s="163">
        <f t="shared" si="2"/>
        <v>550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-348</v>
      </c>
      <c r="J17" s="174">
        <v>0</v>
      </c>
      <c r="K17" s="174">
        <v>0</v>
      </c>
      <c r="L17" s="497">
        <f>SUM(L18:L19)</f>
        <v>-250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-250</v>
      </c>
      <c r="J18" s="168">
        <v>0</v>
      </c>
      <c r="K18" s="168">
        <v>0</v>
      </c>
      <c r="L18" s="497">
        <f t="shared" si="2"/>
        <v>-250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98</v>
      </c>
      <c r="G19" s="168">
        <v>0</v>
      </c>
      <c r="H19" s="168">
        <v>0</v>
      </c>
      <c r="I19" s="497">
        <v>-98</v>
      </c>
      <c r="J19" s="168">
        <v>0</v>
      </c>
      <c r="K19" s="168">
        <v>0</v>
      </c>
      <c r="L19" s="497">
        <f t="shared" si="2"/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7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497"/>
      <c r="D28" s="497">
        <v>0</v>
      </c>
      <c r="E28" s="497">
        <v>0</v>
      </c>
      <c r="F28" s="497">
        <v>93</v>
      </c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7">
        <f t="shared" si="2"/>
        <v>93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</f>
        <v>6065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550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27394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6065</v>
      </c>
      <c r="G32" s="163">
        <f t="shared" si="3"/>
        <v>0</v>
      </c>
      <c r="H32" s="163">
        <f t="shared" si="3"/>
        <v>0</v>
      </c>
      <c r="I32" s="163">
        <f t="shared" si="3"/>
        <v>550</v>
      </c>
      <c r="J32" s="163">
        <f t="shared" si="3"/>
        <v>0</v>
      </c>
      <c r="K32" s="163">
        <f t="shared" si="3"/>
        <v>0</v>
      </c>
      <c r="L32" s="163">
        <f>SUM(C32:K32)</f>
        <v>27394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864</v>
      </c>
      <c r="G35" s="179"/>
      <c r="H35" s="179"/>
      <c r="I35" s="182"/>
      <c r="J35" s="182" t="s">
        <v>865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852</v>
      </c>
      <c r="G36" s="24"/>
      <c r="H36" s="24"/>
      <c r="I36" s="554" t="s">
        <v>121</v>
      </c>
      <c r="J36" s="554"/>
      <c r="K36" s="554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55" t="s">
        <v>855</v>
      </c>
      <c r="B1" s="555"/>
      <c r="C1" s="555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866</v>
      </c>
    </row>
    <row r="2" spans="1:18" s="190" customFormat="1" ht="13.5" customHeight="1">
      <c r="A2" s="563" t="s">
        <v>854</v>
      </c>
      <c r="B2" s="563"/>
      <c r="C2" s="563"/>
      <c r="D2" s="563"/>
      <c r="E2" s="563"/>
      <c r="F2" s="563"/>
      <c r="G2" s="563"/>
      <c r="H2" s="563"/>
      <c r="I2" s="188"/>
      <c r="J2" s="188"/>
      <c r="K2" s="188"/>
      <c r="L2" s="188"/>
      <c r="M2" s="188"/>
      <c r="N2" s="188"/>
      <c r="O2" s="188"/>
      <c r="P2" s="188"/>
      <c r="R2" s="194" t="s">
        <v>856</v>
      </c>
    </row>
    <row r="3" spans="1:18" ht="14.25">
      <c r="A3" s="564" t="s">
        <v>879</v>
      </c>
      <c r="B3" s="564"/>
      <c r="C3" s="564"/>
      <c r="D3" s="564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60"/>
      <c r="R3" s="560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58"/>
      <c r="B5" s="558" t="s">
        <v>460</v>
      </c>
      <c r="C5" s="556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58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58" t="s">
        <v>524</v>
      </c>
      <c r="R5" s="558" t="s">
        <v>525</v>
      </c>
    </row>
    <row r="6" spans="1:18" ht="60">
      <c r="A6" s="559"/>
      <c r="B6" s="559"/>
      <c r="C6" s="557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59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59"/>
      <c r="R6" s="559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f aca="true" t="shared" si="1" ref="N9:N14">SUM(K9+L9-M9)</f>
        <v>0</v>
      </c>
      <c r="O9" s="214">
        <v>0</v>
      </c>
      <c r="P9" s="214">
        <v>0</v>
      </c>
      <c r="Q9" s="215">
        <f aca="true" t="shared" si="2" ref="Q9:Q14">SUM(N9:P9)</f>
        <v>0</v>
      </c>
      <c r="R9" s="216">
        <f aca="true" t="shared" si="3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f t="shared" si="1"/>
        <v>0</v>
      </c>
      <c r="O10" s="214">
        <v>0</v>
      </c>
      <c r="P10" s="214">
        <v>0</v>
      </c>
      <c r="Q10" s="215">
        <f t="shared" si="2"/>
        <v>0</v>
      </c>
      <c r="R10" s="216">
        <f t="shared" si="3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4</v>
      </c>
      <c r="E11" s="214">
        <v>0</v>
      </c>
      <c r="F11" s="214">
        <v>0</v>
      </c>
      <c r="G11" s="215">
        <f t="shared" si="0"/>
        <v>4</v>
      </c>
      <c r="H11" s="214">
        <v>0</v>
      </c>
      <c r="I11" s="214">
        <v>0</v>
      </c>
      <c r="J11" s="215">
        <f>SUM(G11:I11)</f>
        <v>4</v>
      </c>
      <c r="K11" s="214">
        <v>4</v>
      </c>
      <c r="L11" s="214">
        <v>0</v>
      </c>
      <c r="M11" s="214">
        <v>0</v>
      </c>
      <c r="N11" s="215">
        <f t="shared" si="1"/>
        <v>4</v>
      </c>
      <c r="O11" s="214">
        <v>0</v>
      </c>
      <c r="P11" s="214">
        <v>0</v>
      </c>
      <c r="Q11" s="215">
        <f t="shared" si="2"/>
        <v>4</v>
      </c>
      <c r="R11" s="216">
        <f t="shared" si="3"/>
        <v>0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f t="shared" si="1"/>
        <v>0</v>
      </c>
      <c r="O12" s="214">
        <v>0</v>
      </c>
      <c r="P12" s="214">
        <v>0</v>
      </c>
      <c r="Q12" s="215">
        <f t="shared" si="2"/>
        <v>0</v>
      </c>
      <c r="R12" s="216">
        <f t="shared" si="3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f t="shared" si="1"/>
        <v>0</v>
      </c>
      <c r="O13" s="214">
        <v>0</v>
      </c>
      <c r="P13" s="214">
        <v>0</v>
      </c>
      <c r="Q13" s="215">
        <f t="shared" si="2"/>
        <v>0</v>
      </c>
      <c r="R13" s="216">
        <f t="shared" si="3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6</v>
      </c>
      <c r="E14" s="214">
        <v>0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3</v>
      </c>
      <c r="L14" s="214">
        <v>1</v>
      </c>
      <c r="M14" s="214">
        <v>0</v>
      </c>
      <c r="N14" s="215">
        <f t="shared" si="1"/>
        <v>4</v>
      </c>
      <c r="O14" s="214">
        <v>0</v>
      </c>
      <c r="P14" s="214">
        <v>0</v>
      </c>
      <c r="Q14" s="215">
        <f t="shared" si="2"/>
        <v>4</v>
      </c>
      <c r="R14" s="216">
        <f t="shared" si="3"/>
        <v>2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4" ref="N15:N23">SUM(K15+L15-M15)</f>
        <v>0</v>
      </c>
      <c r="O15" s="214">
        <v>0</v>
      </c>
      <c r="P15" s="214">
        <v>0</v>
      </c>
      <c r="Q15" s="215">
        <v>0</v>
      </c>
      <c r="R15" s="216">
        <f t="shared" si="3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4"/>
        <v>0</v>
      </c>
      <c r="O16" s="214">
        <v>0</v>
      </c>
      <c r="P16" s="214">
        <v>0</v>
      </c>
      <c r="Q16" s="215">
        <v>0</v>
      </c>
      <c r="R16" s="216">
        <f t="shared" si="3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14</v>
      </c>
      <c r="E17" s="215">
        <f aca="true" t="shared" si="5" ref="E17:R17">SUM(E9:E16)</f>
        <v>0</v>
      </c>
      <c r="F17" s="215">
        <f t="shared" si="5"/>
        <v>0</v>
      </c>
      <c r="G17" s="215">
        <f t="shared" si="5"/>
        <v>14</v>
      </c>
      <c r="H17" s="215">
        <f t="shared" si="5"/>
        <v>0</v>
      </c>
      <c r="I17" s="215">
        <f t="shared" si="5"/>
        <v>0</v>
      </c>
      <c r="J17" s="215">
        <f t="shared" si="5"/>
        <v>14</v>
      </c>
      <c r="K17" s="215">
        <f t="shared" si="5"/>
        <v>7</v>
      </c>
      <c r="L17" s="215">
        <f t="shared" si="5"/>
        <v>1</v>
      </c>
      <c r="M17" s="215">
        <f t="shared" si="5"/>
        <v>0</v>
      </c>
      <c r="N17" s="215">
        <f t="shared" si="4"/>
        <v>8</v>
      </c>
      <c r="O17" s="215">
        <f t="shared" si="5"/>
        <v>0</v>
      </c>
      <c r="P17" s="215">
        <f t="shared" si="5"/>
        <v>0</v>
      </c>
      <c r="Q17" s="215">
        <f t="shared" si="5"/>
        <v>8</v>
      </c>
      <c r="R17" s="215">
        <f t="shared" si="5"/>
        <v>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4"/>
        <v>0</v>
      </c>
      <c r="O18" s="214">
        <v>0</v>
      </c>
      <c r="P18" s="214">
        <v>0</v>
      </c>
      <c r="Q18" s="215">
        <f>N18+O18-P18</f>
        <v>0</v>
      </c>
      <c r="R18" s="216">
        <f t="shared" si="3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4"/>
        <v>0</v>
      </c>
      <c r="O19" s="214">
        <v>0</v>
      </c>
      <c r="P19" s="214">
        <v>0</v>
      </c>
      <c r="Q19" s="215">
        <f>N19+O19-P19</f>
        <v>0</v>
      </c>
      <c r="R19" s="216">
        <f t="shared" si="3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4"/>
        <v>0</v>
      </c>
      <c r="O20" s="214">
        <v>0</v>
      </c>
      <c r="P20" s="214">
        <v>0</v>
      </c>
      <c r="Q20" s="215">
        <f>N20+O20-P20</f>
        <v>0</v>
      </c>
      <c r="R20" s="216">
        <f t="shared" si="3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4"/>
        <v>0</v>
      </c>
      <c r="O21" s="214">
        <v>0</v>
      </c>
      <c r="P21" s="214">
        <v>0</v>
      </c>
      <c r="Q21" s="215">
        <v>0</v>
      </c>
      <c r="R21" s="216">
        <f t="shared" si="3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4"/>
        <v>0</v>
      </c>
      <c r="O22" s="214">
        <v>0</v>
      </c>
      <c r="P22" s="214">
        <v>0</v>
      </c>
      <c r="Q22" s="215">
        <v>0</v>
      </c>
      <c r="R22" s="216">
        <f t="shared" si="3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4"/>
        <v>0</v>
      </c>
      <c r="O23" s="214">
        <v>0</v>
      </c>
      <c r="P23" s="214">
        <v>0</v>
      </c>
      <c r="Q23" s="215">
        <v>0</v>
      </c>
      <c r="R23" s="216">
        <f t="shared" si="3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3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3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870</v>
      </c>
      <c r="C27" s="213" t="s">
        <v>583</v>
      </c>
      <c r="D27" s="215">
        <f>SUM(D28:D31)</f>
        <v>23356</v>
      </c>
      <c r="E27" s="215">
        <f aca="true" t="shared" si="6" ref="E27:R27">SUM(E28:E31)</f>
        <v>1118</v>
      </c>
      <c r="F27" s="215">
        <f t="shared" si="6"/>
        <v>317</v>
      </c>
      <c r="G27" s="215">
        <f t="shared" si="6"/>
        <v>24157</v>
      </c>
      <c r="H27" s="215">
        <f t="shared" si="6"/>
        <v>0</v>
      </c>
      <c r="I27" s="215">
        <f t="shared" si="6"/>
        <v>0</v>
      </c>
      <c r="J27" s="215">
        <f t="shared" si="6"/>
        <v>24157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24157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15440</v>
      </c>
      <c r="E28" s="214">
        <v>1118</v>
      </c>
      <c r="F28" s="214">
        <v>0</v>
      </c>
      <c r="G28" s="215">
        <f>D28+E28-F28</f>
        <v>16558</v>
      </c>
      <c r="H28" s="214"/>
      <c r="I28" s="214"/>
      <c r="J28" s="215">
        <f>G28+H28-I28</f>
        <v>16558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7" ref="R28:R37">J28-Q28</f>
        <v>16558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7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317</v>
      </c>
      <c r="G30" s="215">
        <f>D30+E30-F30</f>
        <v>7599</v>
      </c>
      <c r="H30" s="214"/>
      <c r="I30" s="214"/>
      <c r="J30" s="215">
        <f>G30+H30-I30</f>
        <v>7599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7"/>
        <v>7599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7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7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7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7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7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7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7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23369</v>
      </c>
      <c r="E38" s="215">
        <f aca="true" t="shared" si="8" ref="E38:R38">SUM(E27+E32+E37)</f>
        <v>1118</v>
      </c>
      <c r="F38" s="215">
        <f t="shared" si="8"/>
        <v>317</v>
      </c>
      <c r="G38" s="215">
        <f t="shared" si="8"/>
        <v>24170</v>
      </c>
      <c r="H38" s="215">
        <f t="shared" si="8"/>
        <v>0</v>
      </c>
      <c r="I38" s="215">
        <f t="shared" si="8"/>
        <v>0</v>
      </c>
      <c r="J38" s="215">
        <f t="shared" si="8"/>
        <v>24170</v>
      </c>
      <c r="K38" s="215">
        <f t="shared" si="8"/>
        <v>0</v>
      </c>
      <c r="L38" s="215">
        <f t="shared" si="8"/>
        <v>0</v>
      </c>
      <c r="M38" s="215">
        <f t="shared" si="8"/>
        <v>0</v>
      </c>
      <c r="N38" s="215">
        <f t="shared" si="8"/>
        <v>0</v>
      </c>
      <c r="O38" s="215">
        <f t="shared" si="8"/>
        <v>0</v>
      </c>
      <c r="P38" s="215">
        <f t="shared" si="8"/>
        <v>0</v>
      </c>
      <c r="Q38" s="215">
        <f t="shared" si="8"/>
        <v>0</v>
      </c>
      <c r="R38" s="215">
        <f t="shared" si="8"/>
        <v>24170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23383</v>
      </c>
      <c r="E40" s="215">
        <f>E17++E25+E38+E39</f>
        <v>1118</v>
      </c>
      <c r="F40" s="215">
        <f>F17++F25+F38+F39</f>
        <v>317</v>
      </c>
      <c r="G40" s="215">
        <f>D40+E40-F40</f>
        <v>24184</v>
      </c>
      <c r="H40" s="215">
        <f>H17++H25+H38+H39</f>
        <v>0</v>
      </c>
      <c r="I40" s="215">
        <f>I17++I25+I38+I39</f>
        <v>0</v>
      </c>
      <c r="J40" s="215">
        <f>G40+H40-I40</f>
        <v>24184</v>
      </c>
      <c r="K40" s="215">
        <f>K17++K25+K38+K39</f>
        <v>7</v>
      </c>
      <c r="L40" s="215">
        <f>L17++L25+L38+L39</f>
        <v>1</v>
      </c>
      <c r="M40" s="215">
        <f>M17++M25+M38+M39</f>
        <v>0</v>
      </c>
      <c r="N40" s="215">
        <f>K40+L40-M40</f>
        <v>8</v>
      </c>
      <c r="O40" s="215">
        <f>O17++O25+O38+O39</f>
        <v>0</v>
      </c>
      <c r="P40" s="215">
        <f>P17++P25+P38+P39</f>
        <v>0</v>
      </c>
      <c r="Q40" s="215">
        <f>N40+O40-P40</f>
        <v>8</v>
      </c>
      <c r="R40" s="216">
        <f>J40-Q40</f>
        <v>24176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62" t="s">
        <v>850</v>
      </c>
      <c r="J44" s="562"/>
      <c r="K44" s="24"/>
      <c r="L44" s="234"/>
      <c r="M44" s="234"/>
      <c r="N44" s="234"/>
      <c r="O44" s="561" t="s">
        <v>781</v>
      </c>
      <c r="P44" s="561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80" t="s">
        <v>608</v>
      </c>
      <c r="B1" s="580"/>
      <c r="C1" s="580"/>
      <c r="D1" s="580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81" t="s">
        <v>854</v>
      </c>
      <c r="B3" s="581"/>
      <c r="C3" s="581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8" t="s">
        <v>460</v>
      </c>
      <c r="B6" s="570" t="s">
        <v>5</v>
      </c>
      <c r="C6" s="582" t="s">
        <v>612</v>
      </c>
      <c r="D6" s="583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9"/>
      <c r="B7" s="571"/>
      <c r="C7" s="584"/>
      <c r="D7" s="585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6">
        <v>1</v>
      </c>
      <c r="D8" s="587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72">
        <v>0</v>
      </c>
      <c r="D9" s="573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74"/>
      <c r="D10" s="575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66">
        <v>524</v>
      </c>
      <c r="D11" s="567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66">
        <v>500</v>
      </c>
      <c r="D12" s="567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66">
        <v>0</v>
      </c>
      <c r="D13" s="567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66">
        <v>24</v>
      </c>
      <c r="D14" s="567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66">
        <v>680</v>
      </c>
      <c r="D15" s="567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66">
        <v>0</v>
      </c>
      <c r="D16" s="567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66">
        <v>0</v>
      </c>
      <c r="D17" s="567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66">
        <v>0</v>
      </c>
      <c r="D18" s="567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66">
        <f>SUM(C11:D18)-C14-C12</f>
        <v>1204</v>
      </c>
      <c r="D19" s="567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74"/>
      <c r="D20" s="575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72">
        <v>0</v>
      </c>
      <c r="D21" s="573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74"/>
      <c r="D22" s="575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66">
        <v>1447</v>
      </c>
      <c r="D23" s="567"/>
      <c r="E23" s="276">
        <f>C23</f>
        <v>1447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72">
        <v>1040</v>
      </c>
      <c r="D24" s="573"/>
      <c r="E24" s="275">
        <f>C24</f>
        <v>1040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72">
        <v>0</v>
      </c>
      <c r="D25" s="573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72">
        <v>407</v>
      </c>
      <c r="D26" s="573"/>
      <c r="E26" s="275">
        <f aca="true" t="shared" si="1" ref="E26:E41">C26</f>
        <v>407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72">
        <v>0</v>
      </c>
      <c r="D27" s="573"/>
      <c r="E27" s="275">
        <f t="shared" si="1"/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72">
        <v>0</v>
      </c>
      <c r="D28" s="573"/>
      <c r="E28" s="275">
        <f t="shared" si="1"/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72">
        <v>750</v>
      </c>
      <c r="D29" s="573"/>
      <c r="E29" s="275">
        <f t="shared" si="1"/>
        <v>750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72">
        <v>0</v>
      </c>
      <c r="D30" s="573"/>
      <c r="E30" s="275">
        <f t="shared" si="1"/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72">
        <v>0</v>
      </c>
      <c r="D31" s="573"/>
      <c r="E31" s="275">
        <f t="shared" si="1"/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90">
        <v>0</v>
      </c>
      <c r="D32" s="591"/>
      <c r="E32" s="275">
        <f t="shared" si="1"/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72">
        <v>0</v>
      </c>
      <c r="D33" s="573"/>
      <c r="E33" s="275">
        <f t="shared" si="1"/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72">
        <v>0</v>
      </c>
      <c r="D34" s="573">
        <v>0</v>
      </c>
      <c r="E34" s="275">
        <f t="shared" si="1"/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72">
        <v>0</v>
      </c>
      <c r="D35" s="573">
        <v>0</v>
      </c>
      <c r="E35" s="275">
        <f t="shared" si="1"/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72">
        <v>0</v>
      </c>
      <c r="D36" s="573">
        <v>0</v>
      </c>
      <c r="E36" s="275">
        <f t="shared" si="1"/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72">
        <v>93</v>
      </c>
      <c r="D37" s="573">
        <f>SUM(D38:D41)</f>
        <v>0</v>
      </c>
      <c r="E37" s="275">
        <f t="shared" si="1"/>
        <v>93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72">
        <v>0</v>
      </c>
      <c r="D38" s="573">
        <v>0</v>
      </c>
      <c r="E38" s="275">
        <f t="shared" si="1"/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72">
        <v>0</v>
      </c>
      <c r="D39" s="573">
        <v>0</v>
      </c>
      <c r="E39" s="275">
        <f t="shared" si="1"/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72">
        <v>0</v>
      </c>
      <c r="D40" s="573">
        <v>0</v>
      </c>
      <c r="E40" s="275">
        <f t="shared" si="1"/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72">
        <v>93</v>
      </c>
      <c r="D41" s="573">
        <v>0</v>
      </c>
      <c r="E41" s="275">
        <f t="shared" si="1"/>
        <v>93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66">
        <f>C23+C27+C28+C30+C29+C31+C32+C37</f>
        <v>2290</v>
      </c>
      <c r="D42" s="567"/>
      <c r="E42" s="276">
        <f>E23+E27+E28+E30+E29+E31+E32+E37</f>
        <v>2290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68">
        <f>C42+C21+C19+C9</f>
        <v>3494</v>
      </c>
      <c r="D43" s="569"/>
      <c r="E43" s="284">
        <f>E42+E21+E19+E9</f>
        <v>2290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6" t="s">
        <v>460</v>
      </c>
      <c r="B46" s="570" t="s">
        <v>5</v>
      </c>
      <c r="C46" s="578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7"/>
      <c r="B47" s="571"/>
      <c r="C47" s="579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2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2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2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2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2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2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2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2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2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2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2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2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2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2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2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1204</v>
      </c>
      <c r="D69" s="283">
        <f>SUM(D70:D72)</f>
        <v>1204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377</v>
      </c>
      <c r="D71" s="275">
        <f>C71</f>
        <v>377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827</v>
      </c>
      <c r="D72" s="275">
        <f>C72</f>
        <v>827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4</v>
      </c>
      <c r="D87" s="275">
        <f>C87</f>
        <v>4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0</v>
      </c>
      <c r="D92" s="275">
        <v>0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1208</v>
      </c>
      <c r="D94" s="276">
        <f>D83+D78+D73+D69+D93</f>
        <v>1208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1208</v>
      </c>
      <c r="D95" s="285">
        <f>D94+D66+D64</f>
        <v>1208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92" t="s">
        <v>780</v>
      </c>
      <c r="B105" s="592"/>
      <c r="C105" s="592"/>
      <c r="D105" s="592"/>
      <c r="E105" s="592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5" t="s">
        <v>120</v>
      </c>
      <c r="D107" s="565"/>
      <c r="E107" s="565" t="s">
        <v>860</v>
      </c>
      <c r="F107" s="565"/>
    </row>
    <row r="108" spans="1:7" s="211" customFormat="1" ht="12.75" customHeight="1">
      <c r="A108" s="315"/>
      <c r="B108" s="315"/>
      <c r="C108" s="562" t="s">
        <v>850</v>
      </c>
      <c r="D108" s="562"/>
      <c r="E108" s="554" t="s">
        <v>781</v>
      </c>
      <c r="F108" s="554"/>
      <c r="G108" s="554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857</v>
      </c>
      <c r="I1" s="317" t="s">
        <v>782</v>
      </c>
    </row>
    <row r="2" spans="1:10" s="217" customFormat="1" ht="12.75" customHeight="1">
      <c r="A2" s="594"/>
      <c r="B2" s="594"/>
      <c r="C2" s="594"/>
      <c r="D2" s="594"/>
      <c r="E2" s="594"/>
      <c r="F2" s="594"/>
      <c r="G2" s="594"/>
      <c r="H2" s="594"/>
      <c r="I2" s="594"/>
      <c r="J2" s="318"/>
    </row>
    <row r="3" spans="1:10" s="217" customFormat="1" ht="15">
      <c r="A3" s="595" t="s">
        <v>854</v>
      </c>
      <c r="B3" s="595"/>
      <c r="C3" s="595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9" t="s">
        <v>460</v>
      </c>
      <c r="B7" s="596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600"/>
      <c r="B8" s="597"/>
      <c r="C8" s="599" t="s">
        <v>786</v>
      </c>
      <c r="D8" s="599" t="s">
        <v>787</v>
      </c>
      <c r="E8" s="599" t="s">
        <v>788</v>
      </c>
      <c r="F8" s="599" t="s">
        <v>789</v>
      </c>
      <c r="G8" s="362" t="s">
        <v>790</v>
      </c>
      <c r="H8" s="362"/>
      <c r="I8" s="603" t="s">
        <v>791</v>
      </c>
    </row>
    <row r="9" spans="1:9" s="328" customFormat="1" ht="30.75" customHeight="1">
      <c r="A9" s="601"/>
      <c r="B9" s="598"/>
      <c r="C9" s="601"/>
      <c r="D9" s="601"/>
      <c r="E9" s="601"/>
      <c r="F9" s="601"/>
      <c r="G9" s="363" t="s">
        <v>530</v>
      </c>
      <c r="H9" s="363" t="s">
        <v>531</v>
      </c>
      <c r="I9" s="604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13345131</v>
      </c>
      <c r="D12" s="336">
        <v>0</v>
      </c>
      <c r="E12" s="336">
        <v>0</v>
      </c>
      <c r="F12" s="335">
        <v>24137</v>
      </c>
      <c r="G12" s="337">
        <v>0</v>
      </c>
      <c r="H12" s="337">
        <v>0</v>
      </c>
      <c r="I12" s="338">
        <f>F12+G12+H12</f>
        <v>24137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13345246</v>
      </c>
      <c r="D17" s="342">
        <f t="shared" si="0"/>
        <v>0</v>
      </c>
      <c r="E17" s="342">
        <f t="shared" si="0"/>
        <v>0</v>
      </c>
      <c r="F17" s="342">
        <f t="shared" si="0"/>
        <v>24170</v>
      </c>
      <c r="G17" s="342">
        <f t="shared" si="0"/>
        <v>0</v>
      </c>
      <c r="H17" s="342">
        <f t="shared" si="0"/>
        <v>0</v>
      </c>
      <c r="I17" s="338">
        <f t="shared" si="0"/>
        <v>24170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602" t="s">
        <v>817</v>
      </c>
      <c r="B27" s="602"/>
      <c r="C27" s="602"/>
      <c r="D27" s="602"/>
      <c r="E27" s="602"/>
      <c r="F27" s="602"/>
      <c r="G27" s="602"/>
      <c r="H27" s="602"/>
      <c r="I27" s="602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3" t="s">
        <v>120</v>
      </c>
      <c r="E29" s="593"/>
      <c r="F29" s="593"/>
      <c r="G29" s="424"/>
      <c r="H29" s="593" t="s">
        <v>860</v>
      </c>
      <c r="I29" s="593"/>
    </row>
    <row r="30" spans="1:10" s="425" customFormat="1" ht="12.75" customHeight="1">
      <c r="A30" s="234"/>
      <c r="B30" s="234"/>
      <c r="C30" s="234"/>
      <c r="D30" s="426"/>
      <c r="E30" s="562" t="s">
        <v>850</v>
      </c>
      <c r="F30" s="562"/>
      <c r="G30" s="426"/>
      <c r="H30" s="554" t="s">
        <v>781</v>
      </c>
      <c r="I30" s="554"/>
      <c r="J30" s="554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858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8" t="s">
        <v>1</v>
      </c>
    </row>
    <row r="4" spans="1:7" ht="12.75">
      <c r="A4" s="367" t="s">
        <v>880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867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28.5">
      <c r="A14" s="383" t="s">
        <v>872</v>
      </c>
      <c r="B14" s="383"/>
      <c r="C14" s="384">
        <v>1118</v>
      </c>
      <c r="D14" s="385">
        <v>53.6</v>
      </c>
      <c r="E14" s="384">
        <v>0</v>
      </c>
      <c r="F14" s="386">
        <f>C14</f>
        <v>1118</v>
      </c>
    </row>
    <row r="15" spans="1:6" s="382" customFormat="1" ht="42.75">
      <c r="A15" s="380" t="s">
        <v>873</v>
      </c>
      <c r="B15" s="383"/>
      <c r="C15" s="384">
        <v>33</v>
      </c>
      <c r="D15" s="385">
        <v>65</v>
      </c>
      <c r="E15" s="384">
        <v>0</v>
      </c>
      <c r="F15" s="386">
        <f>C15</f>
        <v>33</v>
      </c>
    </row>
    <row r="16" spans="1:9" s="382" customFormat="1" ht="15">
      <c r="A16" s="387" t="s">
        <v>562</v>
      </c>
      <c r="B16" s="388" t="s">
        <v>829</v>
      </c>
      <c r="C16" s="389">
        <f>SUM(C10:C15)</f>
        <v>16558</v>
      </c>
      <c r="D16" s="390"/>
      <c r="E16" s="389">
        <f>SUM(E10:E15)</f>
        <v>11895</v>
      </c>
      <c r="F16" s="391">
        <f>SUM(F10:F15)</f>
        <v>4663</v>
      </c>
      <c r="G16" s="325"/>
      <c r="H16" s="325"/>
      <c r="I16" s="325"/>
    </row>
    <row r="17" spans="1:6" s="382" customFormat="1" ht="15">
      <c r="A17" s="380" t="s">
        <v>830</v>
      </c>
      <c r="B17" s="380"/>
      <c r="C17" s="389"/>
      <c r="D17" s="390"/>
      <c r="E17" s="389"/>
      <c r="F17" s="392"/>
    </row>
    <row r="18" spans="1:6" s="382" customFormat="1" ht="15">
      <c r="A18" s="380" t="s">
        <v>538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541</v>
      </c>
      <c r="B19" s="380"/>
      <c r="C19" s="384"/>
      <c r="D19" s="393"/>
      <c r="E19" s="384"/>
      <c r="F19" s="386">
        <f>C19-E19</f>
        <v>0</v>
      </c>
    </row>
    <row r="20" spans="1:6" s="382" customFormat="1" ht="15">
      <c r="A20" s="380" t="s">
        <v>544</v>
      </c>
      <c r="B20" s="380"/>
      <c r="C20" s="384"/>
      <c r="D20" s="393"/>
      <c r="E20" s="384"/>
      <c r="F20" s="386">
        <f>C20-E20</f>
        <v>0</v>
      </c>
    </row>
    <row r="21" spans="1:9" ht="15">
      <c r="A21" s="395" t="s">
        <v>579</v>
      </c>
      <c r="B21" s="388" t="s">
        <v>831</v>
      </c>
      <c r="C21" s="389">
        <f>SUM(C18:C20)</f>
        <v>0</v>
      </c>
      <c r="D21" s="390"/>
      <c r="E21" s="389">
        <f>SUM(E18:E20)</f>
        <v>0</v>
      </c>
      <c r="F21" s="391">
        <f>SUM(F18:F20)</f>
        <v>0</v>
      </c>
      <c r="G21" s="217"/>
      <c r="H21" s="217"/>
      <c r="I21" s="217"/>
    </row>
    <row r="22" spans="1:6" ht="17.25" customHeight="1">
      <c r="A22" s="379" t="s">
        <v>832</v>
      </c>
      <c r="B22" s="379"/>
      <c r="C22" s="389"/>
      <c r="D22" s="390"/>
      <c r="E22" s="389"/>
      <c r="F22" s="392"/>
    </row>
    <row r="23" spans="1:6" s="382" customFormat="1" ht="28.5">
      <c r="A23" s="383" t="s">
        <v>833</v>
      </c>
      <c r="B23" s="383"/>
      <c r="C23" s="384">
        <v>5409</v>
      </c>
      <c r="D23" s="385">
        <v>30.91</v>
      </c>
      <c r="E23" s="384">
        <f>C23</f>
        <v>5409</v>
      </c>
      <c r="F23" s="386">
        <v>0</v>
      </c>
    </row>
    <row r="24" spans="1:6" s="382" customFormat="1" ht="28.5">
      <c r="A24" s="383" t="s">
        <v>874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875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876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834</v>
      </c>
      <c r="C27" s="389">
        <f>SUM(C23:C26)</f>
        <v>7599</v>
      </c>
      <c r="D27" s="390"/>
      <c r="E27" s="389">
        <f>SUM(E23:E26)</f>
        <v>7312</v>
      </c>
      <c r="F27" s="391">
        <f>SUM(F23:F26)</f>
        <v>287</v>
      </c>
      <c r="G27" s="325"/>
      <c r="H27" s="325"/>
      <c r="I27" s="325"/>
    </row>
    <row r="28" spans="1:6" ht="15">
      <c r="A28" s="380" t="s">
        <v>835</v>
      </c>
      <c r="B28" s="379"/>
      <c r="C28" s="389"/>
      <c r="D28" s="390"/>
      <c r="E28" s="389"/>
      <c r="F28" s="392"/>
    </row>
    <row r="29" spans="1:6" s="382" customFormat="1" ht="28.5">
      <c r="A29" s="383" t="s">
        <v>871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836</v>
      </c>
      <c r="B30" s="388" t="s">
        <v>837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838</v>
      </c>
      <c r="B31" s="388" t="s">
        <v>839</v>
      </c>
      <c r="C31" s="389">
        <f>C30+C27+C21+C16</f>
        <v>24170</v>
      </c>
      <c r="D31" s="390"/>
      <c r="E31" s="389">
        <f>E30+E27+E21+E16</f>
        <v>19207</v>
      </c>
      <c r="F31" s="391">
        <f>F30+F27+F21+F16</f>
        <v>4963</v>
      </c>
      <c r="G31" s="217"/>
      <c r="H31" s="217"/>
      <c r="I31" s="217"/>
    </row>
    <row r="32" spans="1:6" ht="12.75">
      <c r="A32" s="377" t="s">
        <v>840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841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842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843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830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844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832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845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835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836</v>
      </c>
      <c r="B52" s="388" t="s">
        <v>846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847</v>
      </c>
      <c r="B53" s="388" t="s">
        <v>848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868</v>
      </c>
      <c r="F55" s="428"/>
    </row>
    <row r="56" spans="1:6" ht="12.75">
      <c r="A56" s="427"/>
      <c r="B56" s="427"/>
      <c r="C56" s="546" t="s">
        <v>850</v>
      </c>
      <c r="D56" s="546"/>
      <c r="E56" s="554" t="s">
        <v>781</v>
      </c>
      <c r="F56" s="554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2011-01-21T11:43:19Z</cp:lastPrinted>
  <dcterms:created xsi:type="dcterms:W3CDTF">2005-10-24T12:01:43Z</dcterms:created>
  <dcterms:modified xsi:type="dcterms:W3CDTF">2011-01-28T06:10:23Z</dcterms:modified>
  <cp:category/>
  <cp:version/>
  <cp:contentType/>
  <cp:contentStatus/>
</cp:coreProperties>
</file>