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4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  <sheet name="Investmens" sheetId="6" r:id="rId6"/>
  </sheets>
  <definedNames>
    <definedName name="_Ref149986744" localSheetId="4">'Notes'!#REF!</definedName>
    <definedName name="_Ref149988108" localSheetId="4">'Notes'!#REF!</definedName>
    <definedName name="_Toc95275307" localSheetId="4">'Notes'!$B$23</definedName>
  </definedNames>
  <calcPr fullCalcOnLoad="1"/>
</workbook>
</file>

<file path=xl/comments5.xml><?xml version="1.0" encoding="utf-8"?>
<comments xmlns="http://schemas.openxmlformats.org/spreadsheetml/2006/main">
  <authors>
    <author>tnn</author>
  </authors>
  <commentList>
    <comment ref="B24" authorId="0">
      <text>
        <r>
          <rPr>
            <sz val="9"/>
            <color indexed="12"/>
            <rFont val="Arial"/>
            <family val="2"/>
          </rPr>
          <t>Click once to follow link</t>
        </r>
      </text>
    </comment>
  </commentList>
</comments>
</file>

<file path=xl/sharedStrings.xml><?xml version="1.0" encoding="utf-8"?>
<sst xmlns="http://schemas.openxmlformats.org/spreadsheetml/2006/main" count="217" uniqueCount="181">
  <si>
    <t>Non-current</t>
  </si>
  <si>
    <t>Investments in subsidiaries</t>
  </si>
  <si>
    <t>Investments in associates</t>
  </si>
  <si>
    <t>Current</t>
  </si>
  <si>
    <t>Receivables from related parties</t>
  </si>
  <si>
    <t>Cash and cash equivalents</t>
  </si>
  <si>
    <t>STARA PLANINA HOLD Pls</t>
  </si>
  <si>
    <t>ASSETS</t>
  </si>
  <si>
    <t>Non-current assets</t>
  </si>
  <si>
    <t>Other investments</t>
  </si>
  <si>
    <t>Current assets</t>
  </si>
  <si>
    <t>Prepaid expenses</t>
  </si>
  <si>
    <t>Share capital</t>
  </si>
  <si>
    <t>Retained earnings</t>
  </si>
  <si>
    <t>Net profit for the period</t>
  </si>
  <si>
    <t>Total equity</t>
  </si>
  <si>
    <t>Short-term payables to related parties</t>
  </si>
  <si>
    <t>Payables to employees and social security institutions</t>
  </si>
  <si>
    <t>Total liabilities</t>
  </si>
  <si>
    <t>BGN’000s</t>
  </si>
  <si>
    <t>Reserves</t>
  </si>
  <si>
    <t>LIABILITIES</t>
  </si>
  <si>
    <t>EQUITY</t>
  </si>
  <si>
    <t>Manager: Vasil Velev</t>
  </si>
  <si>
    <t>Prepared by: Kremena Dulgerova</t>
  </si>
  <si>
    <t>Gains from transactions with financial instruments</t>
  </si>
  <si>
    <t>Operating result</t>
  </si>
  <si>
    <t>Result for the period before tax</t>
  </si>
  <si>
    <t>Tax expenses, net</t>
  </si>
  <si>
    <t>Net result for the period</t>
  </si>
  <si>
    <t>Earnings per share</t>
  </si>
  <si>
    <t xml:space="preserve">Cash paid to suppliers </t>
  </si>
  <si>
    <t>Cash paid to employees and social security institutions</t>
  </si>
  <si>
    <t xml:space="preserve">Taxes paid </t>
  </si>
  <si>
    <t>Net cash used in operating activities</t>
  </si>
  <si>
    <t>Purchase of non-current assets</t>
  </si>
  <si>
    <t>Proceeds from sale of non-current assets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</si>
  <si>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</si>
  <si>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</si>
  <si>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</si>
  <si>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</si>
  <si>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</si>
  <si>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</si>
  <si>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 STATEMENT</t>
  </si>
  <si>
    <t>CASH FLOWS FROM OPERATING ACTIVITIES</t>
  </si>
  <si>
    <t xml:space="preserve">Other payments/proceeds for operating activities </t>
  </si>
  <si>
    <t>Dividends received from investment</t>
  </si>
  <si>
    <t>INVESTING ACTIVITIES</t>
  </si>
  <si>
    <t>Purchase of investments in subsidiaries and associates companies</t>
  </si>
  <si>
    <t>Dividends paid</t>
  </si>
  <si>
    <t>Proceeds from loans received</t>
  </si>
  <si>
    <t>Payments for loans received</t>
  </si>
  <si>
    <t>The Company is engaged in the following business activities:</t>
  </si>
  <si>
    <t>Selected explanatory notes to financial statements</t>
  </si>
  <si>
    <t>Stara Planina Hold AD as a company of holding type does not carry out an independent business. The company has focused its business primarily on the management of the subsidiary and associated companies.</t>
  </si>
  <si>
    <t>There are no persons to provide control over Stara Planina Hold AD.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</si>
  <si>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</si>
  <si>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</si>
  <si>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>A major bank and an investment broker that the company is in long relations is International Asset Bank AD, Sofia.</t>
  </si>
  <si>
    <t>Notes</t>
  </si>
  <si>
    <t>General information</t>
  </si>
  <si>
    <t xml:space="preserve">Stara Planina Hold was registered as a public limited company at Sofia city court on 13 November 1996. </t>
  </si>
  <si>
    <t>acquisition, management, assessment and sale of equity ownership in Bulgarian and foreign companies;</t>
  </si>
  <si>
    <t>acquisition, management and sale of debentures, evaluation and sale of patents, assignment of licenses for patent use of companies, in which the holding joint-stock company holds shares;</t>
  </si>
  <si>
    <t>financing of companies in which the holding company holds shares;</t>
  </si>
  <si>
    <t>other business transactions not forbidden by law</t>
  </si>
  <si>
    <t>Stara Planina Hold was established on 27 September 1996 under the name Central Privatization Fund.</t>
  </si>
  <si>
    <t>A.</t>
  </si>
  <si>
    <r>
      <t>Ø</t>
    </r>
  </si>
  <si>
    <t>Ø</t>
  </si>
  <si>
    <t>Basis for preparation of the financial statements</t>
  </si>
  <si>
    <t>B.</t>
  </si>
  <si>
    <t>C.</t>
  </si>
  <si>
    <t>Some of Stara Planina Hold shareholders: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</si>
  <si>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</si>
  <si>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</si>
  <si>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</si>
  <si>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</si>
  <si>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</si>
  <si>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</si>
  <si>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</si>
  <si>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1.</t>
  </si>
  <si>
    <t>4.</t>
  </si>
  <si>
    <t>Investments in subsidiaries and associates companies are presented by cost method.</t>
  </si>
  <si>
    <t>2.</t>
  </si>
  <si>
    <t>3.</t>
  </si>
  <si>
    <t>Short-term payables to related parties are for dividends.</t>
  </si>
  <si>
    <t>20, Frederic Joliot Curie Str., 1113 Sofia, Bulgaria                                            Tel./fax: (359 2) 9634159; 9634161</t>
  </si>
  <si>
    <t>M+C Hydraulic Plc., Kazanluk</t>
  </si>
  <si>
    <t>Patstroyinjenering Jsc., Kurdjali</t>
  </si>
  <si>
    <t>Bulgarian Rose Plc., Karlovo</t>
  </si>
  <si>
    <t>Ptici &amp; Ptichi produkti., Pleven</t>
  </si>
  <si>
    <t>Forsan Bulgaria Ltd., Sofia</t>
  </si>
  <si>
    <t>Hydraulic elements and systems Plc., Yambol</t>
  </si>
  <si>
    <t>Slavyana Jsc., Slavianovo</t>
  </si>
  <si>
    <t>Fazan Plc., Russe</t>
  </si>
  <si>
    <t>Elhim Iskra Plc., Pazardjik</t>
  </si>
  <si>
    <t>Total</t>
  </si>
  <si>
    <t>SPH Trans Ltd., Sofia</t>
  </si>
  <si>
    <t>Per cent</t>
  </si>
  <si>
    <t>The shares are common with a voting right and a nominal value of BGN 1.00</t>
  </si>
  <si>
    <t>5.</t>
  </si>
  <si>
    <t xml:space="preserve"> Share Capital </t>
  </si>
  <si>
    <t>Премиен резерв</t>
  </si>
  <si>
    <t xml:space="preserve"> Revaluation reserve </t>
  </si>
  <si>
    <t xml:space="preserve"> Other reserves </t>
  </si>
  <si>
    <t xml:space="preserve"> Retained earnings </t>
  </si>
  <si>
    <t>presented in BGN’000’s</t>
  </si>
  <si>
    <t>Х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</si>
  <si>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</si>
  <si>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</si>
  <si>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</si>
  <si>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</si>
  <si>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</si>
  <si>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</si>
  <si>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</si>
  <si>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</si>
  <si>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</si>
  <si>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</si>
  <si>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</si>
  <si>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</si>
  <si>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</si>
  <si>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</si>
  <si>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</si>
  <si>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</si>
  <si>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</si>
  <si>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Revaluation of financial assets</t>
  </si>
  <si>
    <t>Property, plant and equipment</t>
  </si>
  <si>
    <t>Total Non-current assets</t>
  </si>
  <si>
    <t>Total current assets</t>
  </si>
  <si>
    <t>Other expenses</t>
  </si>
  <si>
    <t>Employee expenses</t>
  </si>
  <si>
    <t>Interest income/expenses (net)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</si>
  <si>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</si>
  <si>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</si>
  <si>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</si>
  <si>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</si>
  <si>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</si>
  <si>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Gains from dividents</t>
  </si>
  <si>
    <t>Proceeds from loans granted</t>
  </si>
  <si>
    <t>Payments for loans granted</t>
  </si>
  <si>
    <t>Profit sharing for dividents</t>
  </si>
  <si>
    <t>Receivables from related parties are from dividends and loans granted to the subsidiaries.</t>
  </si>
  <si>
    <t>TOTAL ASSETS</t>
  </si>
  <si>
    <t>TOTAL EQUITY AND LIABILITIES</t>
  </si>
  <si>
    <t>Receivables from trade loans</t>
  </si>
  <si>
    <t>Interests received</t>
  </si>
  <si>
    <t>Interests from loans received</t>
  </si>
  <si>
    <t>Increase in share capital</t>
  </si>
  <si>
    <t>Other changes</t>
  </si>
  <si>
    <t>The capital of Stara Planina Hold was increased on 15 June 2007 with the accumulated profit and reserves of the company. The capital was increased from 1 750 000 leva (EUR 894 760) to 21 000 000 leva (EUR 10 737 130). Every shareholder received 11 new shares for one old share.</t>
  </si>
  <si>
    <t>Long-term receivables from trade loans</t>
  </si>
  <si>
    <t>Leasing Company AD, Sofia</t>
  </si>
  <si>
    <t>elements and systems PLS.</t>
  </si>
  <si>
    <t>Long-term receivables from related parties</t>
  </si>
  <si>
    <t xml:space="preserve">Short-term payables-received deposit are for deposit received from our subsidiary company Hudraulic </t>
  </si>
  <si>
    <t>Payables to employees and social security institutions are for unused annual leave.</t>
  </si>
  <si>
    <t xml:space="preserve"> </t>
  </si>
  <si>
    <t xml:space="preserve"> BALANCE SHEET</t>
  </si>
  <si>
    <t xml:space="preserve"> INCOME STATEMENT</t>
  </si>
  <si>
    <t>Balance 01 January 2008</t>
  </si>
  <si>
    <t>Receivables from trade loans are from loans granted to Leasing company AD and Fazan I LTD.</t>
  </si>
  <si>
    <t>Pension Funds - Doverie, Allianz Bulgaria, DSK Rodina, Future, ING and others.</t>
  </si>
  <si>
    <t>Mutual Funds - MEI-Roemenie en Bulgarije Fonds N.V., Capman, UBB Asset Management funds, TBI Asset Management funds, Raiffeisen Asset Management funds, UG Market, Finasta AB FMI – Lithuania and others.</t>
  </si>
  <si>
    <t>For the period ended 30 June 2008</t>
  </si>
  <si>
    <t>Financial assets</t>
  </si>
  <si>
    <t>Date:    29.07.2008</t>
  </si>
  <si>
    <t>Balance 30 June 2008</t>
  </si>
  <si>
    <t>Financial assets are shares in mutual fund-BenchMark Fund-6 Money Market</t>
  </si>
  <si>
    <t>Short-term payables -received deposit</t>
  </si>
  <si>
    <t>Other financial expenses</t>
  </si>
  <si>
    <t>Payments/Proceeds connected with financial assets held for trade</t>
  </si>
  <si>
    <t>According to the end of June 2008, Stara Planina Hold has 25,012  shareholders.</t>
  </si>
  <si>
    <t>25 160 shareholders are individuals holding 42.17% of share capital.</t>
  </si>
  <si>
    <t>115 shareholders are legal entities holding 57.83% of share capital.</t>
  </si>
  <si>
    <t>Banks and Insurance Companies - Investbank, Eurobank EFG Bulgaria, International Asset Bank and others.</t>
  </si>
  <si>
    <t>In 2008 Stara Planina Hold has an average listed personnel of 6 people employed under labour contracts. All employees of the company are graduates and possess a qualification that suits the requirements of their occupied position. In the past calendar year the company has not employed any persons on part-time basis:</t>
  </si>
  <si>
    <t>Chief Secretary and Investor Relations Director, Development Division Head, Chief Accountant, Legal Counselor, Financial analysis and programs Director and Technical Assistant.</t>
  </si>
  <si>
    <t>6.</t>
  </si>
  <si>
    <t xml:space="preserve">7. </t>
  </si>
  <si>
    <t>8.</t>
  </si>
</sst>
</file>

<file path=xl/styles.xml><?xml version="1.0" encoding="utf-8"?>
<styleSheet xmlns="http://schemas.openxmlformats.org/spreadsheetml/2006/main">
  <numFmts count="6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</numFmts>
  <fonts count="28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color indexed="8"/>
      <name val="Arial"/>
      <family val="2"/>
    </font>
    <font>
      <sz val="7"/>
      <color indexed="8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Wingdings"/>
      <family val="0"/>
    </font>
    <font>
      <sz val="11"/>
      <color indexed="8"/>
      <name val="Wingdings"/>
      <family val="0"/>
    </font>
    <font>
      <sz val="9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sz val="9"/>
      <color indexed="12"/>
      <name val="Arial"/>
      <family val="2"/>
    </font>
    <font>
      <sz val="11"/>
      <color indexed="12"/>
      <name val="Arial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18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14" fontId="7" fillId="0" borderId="1" xfId="18" applyNumberFormat="1" applyFont="1" applyBorder="1" applyAlignment="1" applyProtection="1">
      <alignment horizontal="right" vertical="center" wrapText="1"/>
      <protection/>
    </xf>
    <xf numFmtId="0" fontId="5" fillId="0" borderId="1" xfId="18" applyFont="1" applyBorder="1" applyAlignment="1" applyProtection="1">
      <alignment horizontal="left" vertical="center"/>
      <protection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/>
    </xf>
    <xf numFmtId="0" fontId="9" fillId="0" borderId="0" xfId="0" applyFont="1" applyAlignment="1">
      <alignment horizontal="justify" vertical="top" wrapText="1"/>
    </xf>
    <xf numFmtId="14" fontId="6" fillId="0" borderId="1" xfId="18" applyNumberFormat="1" applyFont="1" applyBorder="1" applyAlignment="1" applyProtection="1">
      <alignment horizontal="center" vertical="center" wrapText="1"/>
      <protection/>
    </xf>
    <xf numFmtId="3" fontId="9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3" fontId="15" fillId="0" borderId="1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17" applyFont="1">
      <alignment/>
      <protection/>
    </xf>
    <xf numFmtId="0" fontId="6" fillId="0" borderId="0" xfId="17" applyFont="1" applyAlignment="1">
      <alignment/>
      <protection/>
    </xf>
    <xf numFmtId="0" fontId="6" fillId="0" borderId="0" xfId="16" applyFont="1" applyBorder="1" applyAlignment="1">
      <alignment vertical="justify"/>
      <protection/>
    </xf>
    <xf numFmtId="0" fontId="14" fillId="0" borderId="0" xfId="17" applyFont="1" applyBorder="1">
      <alignment/>
      <protection/>
    </xf>
    <xf numFmtId="0" fontId="14" fillId="0" borderId="0" xfId="17" applyFont="1">
      <alignment/>
      <protection/>
    </xf>
    <xf numFmtId="3" fontId="6" fillId="0" borderId="0" xfId="17" applyNumberFormat="1" applyFont="1" applyProtection="1">
      <alignment/>
      <protection/>
    </xf>
    <xf numFmtId="0" fontId="6" fillId="0" borderId="0" xfId="17" applyFont="1" applyProtection="1">
      <alignment/>
      <protection/>
    </xf>
    <xf numFmtId="3" fontId="6" fillId="0" borderId="0" xfId="17" applyNumberFormat="1" applyFont="1">
      <alignment/>
      <protection/>
    </xf>
    <xf numFmtId="0" fontId="6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justify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2" fillId="0" borderId="4" xfId="0" applyFont="1" applyBorder="1" applyAlignment="1">
      <alignment horizontal="justify" vertical="top" wrapText="1"/>
    </xf>
    <xf numFmtId="3" fontId="9" fillId="0" borderId="4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 wrapText="1"/>
    </xf>
    <xf numFmtId="184" fontId="2" fillId="0" borderId="1" xfId="0" applyNumberFormat="1" applyFont="1" applyBorder="1" applyAlignment="1">
      <alignment horizontal="right" vertical="top" wrapText="1"/>
    </xf>
    <xf numFmtId="184" fontId="2" fillId="0" borderId="3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wrapText="1"/>
    </xf>
    <xf numFmtId="0" fontId="7" fillId="0" borderId="0" xfId="0" applyFont="1" applyAlignment="1">
      <alignment horizontal="center"/>
    </xf>
    <xf numFmtId="215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215" fontId="5" fillId="0" borderId="5" xfId="0" applyNumberFormat="1" applyFont="1" applyBorder="1" applyAlignment="1">
      <alignment horizontal="center" vertical="top" wrapText="1"/>
    </xf>
    <xf numFmtId="215" fontId="7" fillId="0" borderId="5" xfId="0" applyNumberFormat="1" applyFont="1" applyBorder="1" applyAlignment="1">
      <alignment horizontal="center" vertical="top" wrapText="1"/>
    </xf>
    <xf numFmtId="215" fontId="7" fillId="0" borderId="0" xfId="0" applyNumberFormat="1" applyFont="1" applyAlignment="1">
      <alignment horizontal="center" vertical="top" wrapText="1"/>
    </xf>
    <xf numFmtId="215" fontId="7" fillId="0" borderId="0" xfId="0" applyNumberFormat="1" applyFont="1" applyBorder="1" applyAlignment="1">
      <alignment horizontal="center" vertical="top" wrapText="1"/>
    </xf>
    <xf numFmtId="215" fontId="5" fillId="0" borderId="0" xfId="0" applyNumberFormat="1" applyFont="1" applyBorder="1" applyAlignment="1">
      <alignment horizontal="center" vertical="top" wrapText="1"/>
    </xf>
    <xf numFmtId="215" fontId="5" fillId="0" borderId="6" xfId="0" applyNumberFormat="1" applyFont="1" applyBorder="1" applyAlignment="1">
      <alignment horizontal="center" vertical="top" wrapText="1"/>
    </xf>
    <xf numFmtId="0" fontId="25" fillId="0" borderId="0" xfId="0" applyFont="1" applyAlignment="1">
      <alignment/>
    </xf>
    <xf numFmtId="2" fontId="2" fillId="0" borderId="2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7" fillId="0" borderId="0" xfId="18" applyFont="1" applyBorder="1" applyAlignment="1" applyProtection="1">
      <alignment horizontal="center" vertical="top"/>
      <protection locked="0"/>
    </xf>
    <xf numFmtId="0" fontId="5" fillId="0" borderId="1" xfId="15" applyFont="1" applyBorder="1" applyAlignment="1">
      <alignment horizontal="center" vertical="center" wrapText="1"/>
      <protection/>
    </xf>
    <xf numFmtId="0" fontId="7" fillId="0" borderId="1" xfId="15" applyFont="1" applyBorder="1" applyAlignment="1">
      <alignment horizontal="center" vertical="center" wrapText="1"/>
      <protection/>
    </xf>
    <xf numFmtId="0" fontId="5" fillId="0" borderId="0" xfId="17" applyFont="1">
      <alignment/>
      <protection/>
    </xf>
    <xf numFmtId="0" fontId="7" fillId="0" borderId="0" xfId="17" applyFont="1">
      <alignment/>
      <protection/>
    </xf>
    <xf numFmtId="0" fontId="26" fillId="0" borderId="1" xfId="25" applyFont="1" applyBorder="1" applyAlignment="1">
      <alignment/>
    </xf>
    <xf numFmtId="3" fontId="7" fillId="2" borderId="1" xfId="15" applyNumberFormat="1" applyFont="1" applyFill="1" applyBorder="1" applyAlignment="1" applyProtection="1">
      <alignment horizontal="right" wrapText="1"/>
      <protection locked="0"/>
    </xf>
    <xf numFmtId="2" fontId="7" fillId="2" borderId="1" xfId="15" applyNumberFormat="1" applyFont="1" applyFill="1" applyBorder="1" applyAlignment="1">
      <alignment horizontal="right" wrapText="1"/>
      <protection/>
    </xf>
    <xf numFmtId="0" fontId="7" fillId="0" borderId="1" xfId="0" applyFont="1" applyBorder="1" applyAlignment="1">
      <alignment wrapText="1"/>
    </xf>
    <xf numFmtId="0" fontId="5" fillId="0" borderId="4" xfId="15" applyFont="1" applyBorder="1" applyAlignment="1">
      <alignment horizontal="right" wrapText="1"/>
      <protection/>
    </xf>
    <xf numFmtId="3" fontId="7" fillId="2" borderId="4" xfId="15" applyNumberFormat="1" applyFont="1" applyFill="1" applyBorder="1" applyAlignment="1">
      <alignment horizontal="right" wrapText="1"/>
      <protection/>
    </xf>
    <xf numFmtId="0" fontId="7" fillId="0" borderId="1" xfId="15" applyFont="1" applyBorder="1" applyAlignment="1">
      <alignment horizontal="left" wrapText="1"/>
      <protection/>
    </xf>
    <xf numFmtId="3" fontId="7" fillId="2" borderId="1" xfId="15" applyNumberFormat="1" applyFont="1" applyFill="1" applyBorder="1" applyAlignment="1">
      <alignment horizontal="right" wrapText="1"/>
      <protection/>
    </xf>
    <xf numFmtId="0" fontId="5" fillId="0" borderId="1" xfId="15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215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84" fontId="1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184" fontId="1" fillId="0" borderId="7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right" vertical="top" wrapText="1"/>
    </xf>
    <xf numFmtId="184" fontId="1" fillId="0" borderId="4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justify" vertical="top" wrapText="1"/>
    </xf>
    <xf numFmtId="3" fontId="9" fillId="0" borderId="8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3" fontId="15" fillId="0" borderId="9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horizontal="right" vertical="top" wrapText="1"/>
    </xf>
    <xf numFmtId="184" fontId="7" fillId="0" borderId="1" xfId="0" applyNumberFormat="1" applyFont="1" applyBorder="1" applyAlignment="1">
      <alignment/>
    </xf>
    <xf numFmtId="184" fontId="7" fillId="0" borderId="4" xfId="0" applyNumberFormat="1" applyFont="1" applyBorder="1" applyAlignment="1">
      <alignment/>
    </xf>
    <xf numFmtId="184" fontId="2" fillId="0" borderId="8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217" fontId="2" fillId="0" borderId="1" xfId="0" applyNumberFormat="1" applyFont="1" applyBorder="1" applyAlignment="1">
      <alignment horizontal="right" vertical="top" wrapText="1"/>
    </xf>
    <xf numFmtId="215" fontId="5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justify" vertical="top" wrapText="1"/>
    </xf>
    <xf numFmtId="0" fontId="7" fillId="0" borderId="0" xfId="0" applyFont="1" applyBorder="1" applyAlignment="1">
      <alignment/>
    </xf>
    <xf numFmtId="184" fontId="2" fillId="0" borderId="4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Alignment="1">
      <alignment horizontal="justify" wrapText="1"/>
    </xf>
    <xf numFmtId="0" fontId="3" fillId="0" borderId="0" xfId="18" applyFont="1" applyBorder="1" applyAlignment="1" applyProtection="1">
      <alignment horizontal="center" vertical="top" wrapText="1"/>
      <protection locked="0"/>
    </xf>
    <xf numFmtId="0" fontId="14" fillId="0" borderId="0" xfId="18" applyFont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justify" wrapText="1"/>
    </xf>
    <xf numFmtId="0" fontId="18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6" fillId="0" borderId="5" xfId="18" applyFont="1" applyBorder="1" applyAlignment="1" applyProtection="1">
      <alignment horizontal="right"/>
      <protection locked="0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3" fillId="0" borderId="0" xfId="18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0" xfId="18" applyFont="1" applyBorder="1" applyAlignment="1" applyProtection="1">
      <alignment horizontal="center" vertical="top"/>
      <protection locked="0"/>
    </xf>
    <xf numFmtId="0" fontId="6" fillId="0" borderId="0" xfId="18" applyFont="1" applyBorder="1" applyAlignment="1" applyProtection="1">
      <alignment horizontal="center" vertical="top"/>
      <protection locked="0"/>
    </xf>
    <xf numFmtId="0" fontId="6" fillId="0" borderId="5" xfId="18" applyFont="1" applyBorder="1" applyAlignment="1" applyProtection="1">
      <alignment horizontal="right" vertical="top"/>
      <protection locked="0"/>
    </xf>
    <xf numFmtId="0" fontId="1" fillId="3" borderId="13" xfId="18" applyFont="1" applyFill="1" applyBorder="1" applyAlignment="1" applyProtection="1">
      <alignment horizontal="left" wrapText="1"/>
      <protection/>
    </xf>
    <xf numFmtId="0" fontId="1" fillId="3" borderId="6" xfId="18" applyFont="1" applyFill="1" applyBorder="1" applyAlignment="1" applyProtection="1">
      <alignment horizontal="left" wrapText="1"/>
      <protection/>
    </xf>
    <xf numFmtId="0" fontId="1" fillId="3" borderId="14" xfId="18" applyFont="1" applyFill="1" applyBorder="1" applyAlignment="1" applyProtection="1">
      <alignment horizontal="left" wrapText="1"/>
      <protection/>
    </xf>
    <xf numFmtId="0" fontId="5" fillId="0" borderId="13" xfId="18" applyFont="1" applyBorder="1" applyAlignment="1" applyProtection="1">
      <alignment horizontal="left" vertical="center"/>
      <protection/>
    </xf>
    <xf numFmtId="0" fontId="5" fillId="0" borderId="6" xfId="18" applyFont="1" applyBorder="1" applyAlignment="1" applyProtection="1">
      <alignment horizontal="left" vertical="center"/>
      <protection/>
    </xf>
    <xf numFmtId="0" fontId="5" fillId="0" borderId="14" xfId="18" applyFont="1" applyBorder="1" applyAlignment="1" applyProtection="1">
      <alignment horizontal="left" vertical="center"/>
      <protection/>
    </xf>
    <xf numFmtId="0" fontId="9" fillId="0" borderId="0" xfId="0" applyFont="1" applyAlignment="1">
      <alignment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15" fontId="7" fillId="0" borderId="0" xfId="0" applyNumberFormat="1" applyFont="1" applyAlignment="1">
      <alignment horizontal="center" vertical="top" wrapText="1"/>
    </xf>
    <xf numFmtId="215" fontId="7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215" fontId="5" fillId="0" borderId="0" xfId="0" applyNumberFormat="1" applyFont="1" applyAlignment="1">
      <alignment horizontal="center" vertical="top" wrapText="1"/>
    </xf>
    <xf numFmtId="215" fontId="5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5" xfId="16" applyFont="1" applyBorder="1" applyAlignment="1">
      <alignment horizontal="right" vertical="justify"/>
      <protection/>
    </xf>
    <xf numFmtId="49" fontId="14" fillId="0" borderId="0" xfId="15" applyNumberFormat="1" applyFont="1" applyAlignment="1">
      <alignment horizontal="center" vertical="center" wrapText="1"/>
      <protection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49" fontId="5" fillId="0" borderId="0" xfId="15" applyNumberFormat="1" applyFont="1" applyAlignment="1">
      <alignment horizontal="center" vertical="center" wrapText="1"/>
      <protection/>
    </xf>
    <xf numFmtId="0" fontId="6" fillId="0" borderId="0" xfId="16" applyFont="1" applyAlignment="1">
      <alignment horizontal="center" vertical="justify"/>
      <protection/>
    </xf>
  </cellXfs>
  <cellStyles count="12">
    <cellStyle name="Normal" xfId="0"/>
    <cellStyle name="Normal_El. 7.5" xfId="15"/>
    <cellStyle name="Normal_El.7.2" xfId="16"/>
    <cellStyle name="Normal_Spravki_kod" xfId="17"/>
    <cellStyle name="Normal_Баланс" xfId="18"/>
    <cellStyle name="Currency" xfId="19"/>
    <cellStyle name="Currency [0]" xfId="20"/>
    <cellStyle name="Comma" xfId="21"/>
    <cellStyle name="Comma [0]" xfId="22"/>
    <cellStyle name="Followed Hyperlink" xfId="23"/>
    <cellStyle name="Percent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companies/hdro_elements_and_sstems/" TargetMode="External" /><Relationship Id="rId2" Type="http://schemas.openxmlformats.org/officeDocument/2006/relationships/hyperlink" Target="http://www.sphold.com/en/companies/slavana/" TargetMode="External" /><Relationship Id="rId3" Type="http://schemas.openxmlformats.org/officeDocument/2006/relationships/hyperlink" Target="http://www.sphold.com/en/companies/fazan_en/" TargetMode="External" /><Relationship Id="rId4" Type="http://schemas.openxmlformats.org/officeDocument/2006/relationships/hyperlink" Target="http://www.sphold.com/en/companies/elhim_en/" TargetMode="External" /><Relationship Id="rId5" Type="http://schemas.openxmlformats.org/officeDocument/2006/relationships/hyperlink" Target="http://www.sphold.com/en/companies/mc_hdraulic/" TargetMode="External" /><Relationship Id="rId6" Type="http://schemas.openxmlformats.org/officeDocument/2006/relationships/hyperlink" Target="http://www.sphold.com/en/companies/patstroinjenering_en/" TargetMode="External" /><Relationship Id="rId7" Type="http://schemas.openxmlformats.org/officeDocument/2006/relationships/hyperlink" Target="http://www.sphold.com/en/companies/bulgarska_rosa_en/" TargetMode="External" /><Relationship Id="rId8" Type="http://schemas.openxmlformats.org/officeDocument/2006/relationships/hyperlink" Target="http://www.sphold.com/en/" TargetMode="External" /><Relationship Id="rId9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31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33" t="s">
        <v>6</v>
      </c>
      <c r="B1" s="133"/>
      <c r="C1" s="133"/>
      <c r="D1" s="133"/>
      <c r="E1" s="3"/>
      <c r="F1" s="3"/>
    </row>
    <row r="2" spans="1:6" s="4" customFormat="1" ht="20.25">
      <c r="A2" s="133"/>
      <c r="B2" s="133"/>
      <c r="C2" s="133"/>
      <c r="D2" s="133"/>
      <c r="E2" s="3"/>
      <c r="F2" s="3"/>
    </row>
    <row r="3" spans="1:6" s="4" customFormat="1" ht="15" customHeight="1">
      <c r="A3" s="137" t="s">
        <v>158</v>
      </c>
      <c r="B3" s="137"/>
      <c r="C3" s="137"/>
      <c r="D3" s="137"/>
      <c r="E3" s="3"/>
      <c r="F3" s="3"/>
    </row>
    <row r="4" spans="1:6" s="4" customFormat="1" ht="15" customHeight="1">
      <c r="A4" s="138" t="s">
        <v>164</v>
      </c>
      <c r="B4" s="138"/>
      <c r="C4" s="138"/>
      <c r="D4" s="138"/>
      <c r="E4" s="3"/>
      <c r="F4" s="3"/>
    </row>
    <row r="5" spans="1:4" s="4" customFormat="1" ht="15">
      <c r="A5" s="139" t="s">
        <v>19</v>
      </c>
      <c r="B5" s="139"/>
      <c r="C5" s="139"/>
      <c r="D5" s="139"/>
    </row>
    <row r="6" spans="1:4" s="4" customFormat="1" ht="15.75">
      <c r="A6" s="12" t="s">
        <v>7</v>
      </c>
      <c r="B6" s="28" t="s">
        <v>59</v>
      </c>
      <c r="C6" s="11">
        <v>39629</v>
      </c>
      <c r="D6" s="11">
        <v>39447</v>
      </c>
    </row>
    <row r="7" spans="1:4" s="4" customFormat="1" ht="15.75">
      <c r="A7" s="140" t="s">
        <v>8</v>
      </c>
      <c r="B7" s="141"/>
      <c r="C7" s="141"/>
      <c r="D7" s="142"/>
    </row>
    <row r="8" spans="1:4" s="4" customFormat="1" ht="15">
      <c r="A8" s="8" t="s">
        <v>127</v>
      </c>
      <c r="B8" s="29"/>
      <c r="C8" s="9">
        <v>6</v>
      </c>
      <c r="D8" s="9">
        <v>5</v>
      </c>
    </row>
    <row r="9" spans="1:4" s="4" customFormat="1" ht="15">
      <c r="A9" s="49" t="s">
        <v>1</v>
      </c>
      <c r="B9" s="50">
        <v>1</v>
      </c>
      <c r="C9" s="9">
        <v>15341</v>
      </c>
      <c r="D9" s="9">
        <v>15341</v>
      </c>
    </row>
    <row r="10" spans="1:4" s="4" customFormat="1" ht="15">
      <c r="A10" s="8" t="s">
        <v>2</v>
      </c>
      <c r="B10" s="29">
        <v>1</v>
      </c>
      <c r="C10" s="9">
        <v>7916</v>
      </c>
      <c r="D10" s="9">
        <v>7916</v>
      </c>
    </row>
    <row r="11" spans="1:4" s="4" customFormat="1" ht="15">
      <c r="A11" s="8" t="s">
        <v>9</v>
      </c>
      <c r="B11" s="29">
        <v>1</v>
      </c>
      <c r="C11" s="9">
        <v>13</v>
      </c>
      <c r="D11" s="9">
        <v>13</v>
      </c>
    </row>
    <row r="12" spans="1:4" s="4" customFormat="1" ht="15">
      <c r="A12" s="8" t="s">
        <v>154</v>
      </c>
      <c r="B12" s="29">
        <v>2</v>
      </c>
      <c r="C12" s="100">
        <v>524</v>
      </c>
      <c r="D12" s="100">
        <v>874</v>
      </c>
    </row>
    <row r="13" spans="1:4" s="4" customFormat="1" ht="15">
      <c r="A13" s="8" t="s">
        <v>151</v>
      </c>
      <c r="B13" s="109">
        <v>3</v>
      </c>
      <c r="C13" s="100">
        <v>680</v>
      </c>
      <c r="D13" s="100">
        <v>500</v>
      </c>
    </row>
    <row r="14" spans="1:4" s="4" customFormat="1" ht="16.5" thickBot="1">
      <c r="A14" s="147" t="s">
        <v>128</v>
      </c>
      <c r="B14" s="148"/>
      <c r="C14" s="101">
        <f>SUM(C8:C13)</f>
        <v>24480</v>
      </c>
      <c r="D14" s="101">
        <f>SUM(D8:D13)</f>
        <v>24649</v>
      </c>
    </row>
    <row r="15" spans="1:4" s="4" customFormat="1" ht="15">
      <c r="A15" s="1"/>
      <c r="B15" s="30"/>
      <c r="C15" s="2"/>
      <c r="D15" s="2"/>
    </row>
    <row r="16" spans="1:4" s="4" customFormat="1" ht="15.75">
      <c r="A16" s="134" t="s">
        <v>10</v>
      </c>
      <c r="B16" s="135"/>
      <c r="C16" s="135"/>
      <c r="D16" s="136"/>
    </row>
    <row r="17" spans="1:4" s="4" customFormat="1" ht="15">
      <c r="A17" s="8" t="s">
        <v>4</v>
      </c>
      <c r="B17" s="29">
        <v>2</v>
      </c>
      <c r="C17" s="9">
        <v>3159</v>
      </c>
      <c r="D17" s="9">
        <v>2103</v>
      </c>
    </row>
    <row r="18" spans="1:4" s="4" customFormat="1" ht="15">
      <c r="A18" s="8" t="s">
        <v>145</v>
      </c>
      <c r="B18" s="29">
        <v>3</v>
      </c>
      <c r="C18" s="9">
        <v>500</v>
      </c>
      <c r="D18" s="9">
        <v>500</v>
      </c>
    </row>
    <row r="19" spans="1:4" s="4" customFormat="1" ht="15">
      <c r="A19" s="8" t="s">
        <v>136</v>
      </c>
      <c r="B19" s="29"/>
      <c r="C19" s="100">
        <v>25</v>
      </c>
      <c r="D19" s="100">
        <v>17</v>
      </c>
    </row>
    <row r="20" spans="1:8" s="4" customFormat="1" ht="15">
      <c r="A20" s="98" t="s">
        <v>165</v>
      </c>
      <c r="B20" s="99">
        <v>4</v>
      </c>
      <c r="C20" s="100">
        <v>200</v>
      </c>
      <c r="D20" s="9"/>
      <c r="G20" s="117"/>
      <c r="H20" s="117"/>
    </row>
    <row r="21" spans="1:8" s="4" customFormat="1" ht="15">
      <c r="A21" s="8" t="s">
        <v>5</v>
      </c>
      <c r="B21" s="99"/>
      <c r="C21" s="9">
        <v>107</v>
      </c>
      <c r="D21" s="9">
        <v>381</v>
      </c>
      <c r="G21" s="117"/>
      <c r="H21" s="5"/>
    </row>
    <row r="22" spans="1:8" s="4" customFormat="1" ht="15">
      <c r="A22" s="98" t="s">
        <v>11</v>
      </c>
      <c r="B22" s="99"/>
      <c r="C22" s="9">
        <v>4</v>
      </c>
      <c r="D22" s="9">
        <v>7</v>
      </c>
      <c r="G22" s="117"/>
      <c r="H22" s="117"/>
    </row>
    <row r="23" spans="1:4" s="4" customFormat="1" ht="16.5" thickBot="1">
      <c r="A23" s="149" t="s">
        <v>129</v>
      </c>
      <c r="B23" s="149"/>
      <c r="C23" s="101">
        <f>SUM(C17:C22)</f>
        <v>3995</v>
      </c>
      <c r="D23" s="101">
        <f>SUM(D17:D22)</f>
        <v>3008</v>
      </c>
    </row>
    <row r="24" spans="1:4" s="4" customFormat="1" ht="16.5" thickBot="1">
      <c r="A24" s="150" t="s">
        <v>143</v>
      </c>
      <c r="B24" s="151"/>
      <c r="C24" s="16">
        <f>C14+C23</f>
        <v>28475</v>
      </c>
      <c r="D24" s="16">
        <f>D14+D23</f>
        <v>27657</v>
      </c>
    </row>
    <row r="25" s="4" customFormat="1" ht="15.75" customHeight="1" thickTop="1">
      <c r="B25" s="31"/>
    </row>
    <row r="26" spans="1:4" s="4" customFormat="1" ht="15.75" customHeight="1">
      <c r="A26" s="134" t="s">
        <v>22</v>
      </c>
      <c r="B26" s="135"/>
      <c r="C26" s="135"/>
      <c r="D26" s="136"/>
    </row>
    <row r="27" spans="1:4" s="4" customFormat="1" ht="15">
      <c r="A27" s="8" t="s">
        <v>12</v>
      </c>
      <c r="B27" s="29">
        <v>5</v>
      </c>
      <c r="C27" s="9">
        <v>21000</v>
      </c>
      <c r="D27" s="9">
        <v>21000</v>
      </c>
    </row>
    <row r="28" spans="1:4" s="4" customFormat="1" ht="15">
      <c r="A28" s="8" t="s">
        <v>20</v>
      </c>
      <c r="B28" s="29"/>
      <c r="C28" s="9">
        <v>2913</v>
      </c>
      <c r="D28" s="9">
        <v>2913</v>
      </c>
    </row>
    <row r="29" spans="1:4" s="4" customFormat="1" ht="15">
      <c r="A29" s="8" t="s">
        <v>13</v>
      </c>
      <c r="B29" s="29"/>
      <c r="C29" s="9">
        <v>2754</v>
      </c>
      <c r="D29" s="9">
        <v>0</v>
      </c>
    </row>
    <row r="30" spans="1:4" s="4" customFormat="1" ht="15">
      <c r="A30" s="8" t="s">
        <v>14</v>
      </c>
      <c r="B30" s="29"/>
      <c r="C30" s="114">
        <v>813</v>
      </c>
      <c r="D30" s="9">
        <v>2754</v>
      </c>
    </row>
    <row r="31" spans="1:4" s="4" customFormat="1" ht="16.5" thickBot="1">
      <c r="A31" s="152" t="s">
        <v>15</v>
      </c>
      <c r="B31" s="153"/>
      <c r="C31" s="101">
        <f>SUM(C27:C30)</f>
        <v>27480</v>
      </c>
      <c r="D31" s="101">
        <f>SUM(D27:D30)</f>
        <v>26667</v>
      </c>
    </row>
    <row r="32" spans="1:4" s="4" customFormat="1" ht="15">
      <c r="A32" s="7"/>
      <c r="B32" s="30"/>
      <c r="C32" s="2"/>
      <c r="D32" s="2"/>
    </row>
    <row r="33" spans="1:4" s="4" customFormat="1" ht="15.75">
      <c r="A33" s="143" t="s">
        <v>21</v>
      </c>
      <c r="B33" s="144"/>
      <c r="C33" s="144"/>
      <c r="D33" s="145"/>
    </row>
    <row r="34" spans="1:4" s="4" customFormat="1" ht="15.75">
      <c r="A34" s="14" t="s">
        <v>0</v>
      </c>
      <c r="B34" s="32"/>
      <c r="C34" s="10">
        <v>0</v>
      </c>
      <c r="D34" s="10">
        <v>0</v>
      </c>
    </row>
    <row r="35" spans="1:4" s="4" customFormat="1" ht="15">
      <c r="A35" s="5"/>
      <c r="B35" s="33"/>
      <c r="C35" s="6"/>
      <c r="D35" s="6"/>
    </row>
    <row r="36" spans="1:4" s="4" customFormat="1" ht="15.75">
      <c r="A36" s="134" t="s">
        <v>3</v>
      </c>
      <c r="B36" s="135"/>
      <c r="C36" s="135"/>
      <c r="D36" s="136"/>
    </row>
    <row r="37" spans="1:4" s="4" customFormat="1" ht="15">
      <c r="A37" s="17" t="s">
        <v>16</v>
      </c>
      <c r="B37" s="29">
        <v>6</v>
      </c>
      <c r="C37" s="9">
        <v>473</v>
      </c>
      <c r="D37" s="9">
        <v>481</v>
      </c>
    </row>
    <row r="38" spans="1:4" s="4" customFormat="1" ht="15">
      <c r="A38" s="17" t="s">
        <v>169</v>
      </c>
      <c r="B38" s="29">
        <v>7</v>
      </c>
      <c r="C38" s="9">
        <v>520</v>
      </c>
      <c r="D38" s="9">
        <v>505</v>
      </c>
    </row>
    <row r="39" spans="1:4" s="4" customFormat="1" ht="15">
      <c r="A39" s="94" t="s">
        <v>17</v>
      </c>
      <c r="B39" s="95">
        <v>8</v>
      </c>
      <c r="C39" s="96">
        <v>2</v>
      </c>
      <c r="D39" s="96">
        <v>4</v>
      </c>
    </row>
    <row r="40" spans="1:4" s="4" customFormat="1" ht="15.75">
      <c r="A40" s="154" t="s">
        <v>137</v>
      </c>
      <c r="B40" s="154"/>
      <c r="C40" s="10">
        <f>SUM(C37:C39)</f>
        <v>995</v>
      </c>
      <c r="D40" s="10">
        <f>SUM(D37:D39)</f>
        <v>990</v>
      </c>
    </row>
    <row r="41" spans="1:4" s="4" customFormat="1" ht="16.5" thickBot="1">
      <c r="A41" s="152" t="s">
        <v>18</v>
      </c>
      <c r="B41" s="153"/>
      <c r="C41" s="101">
        <f>C34+C40</f>
        <v>995</v>
      </c>
      <c r="D41" s="101">
        <f>D34+D40</f>
        <v>990</v>
      </c>
    </row>
    <row r="42" spans="1:4" s="4" customFormat="1" ht="16.5" thickBot="1">
      <c r="A42" s="102"/>
      <c r="B42" s="103"/>
      <c r="C42" s="104"/>
      <c r="D42" s="105"/>
    </row>
    <row r="43" spans="1:4" s="4" customFormat="1" ht="16.5" thickBot="1">
      <c r="A43" s="150" t="s">
        <v>144</v>
      </c>
      <c r="B43" s="151"/>
      <c r="C43" s="19">
        <f>C31+C41</f>
        <v>28475</v>
      </c>
      <c r="D43" s="19">
        <f>D31+D41</f>
        <v>27657</v>
      </c>
    </row>
    <row r="44" spans="1:2" s="4" customFormat="1" ht="15.75" thickTop="1">
      <c r="A44" s="4" t="s">
        <v>157</v>
      </c>
      <c r="B44" s="31"/>
    </row>
    <row r="45" spans="1:4" s="4" customFormat="1" ht="15">
      <c r="A45" s="20" t="s">
        <v>24</v>
      </c>
      <c r="B45" s="30"/>
      <c r="C45" s="146" t="s">
        <v>23</v>
      </c>
      <c r="D45" s="146"/>
    </row>
    <row r="46" spans="1:4" s="4" customFormat="1" ht="15">
      <c r="A46" s="20" t="s">
        <v>166</v>
      </c>
      <c r="B46" s="30"/>
      <c r="C46" s="20"/>
      <c r="D46" s="21"/>
    </row>
    <row r="47" s="4" customFormat="1" ht="15">
      <c r="B47" s="31"/>
    </row>
    <row r="48" s="4" customFormat="1" ht="15">
      <c r="B48" s="31"/>
    </row>
    <row r="49" s="4" customFormat="1" ht="15">
      <c r="B49" s="31"/>
    </row>
    <row r="50" s="4" customFormat="1" ht="15">
      <c r="B50" s="31"/>
    </row>
    <row r="51" s="4" customFormat="1" ht="15">
      <c r="B51" s="31"/>
    </row>
    <row r="52" s="4" customFormat="1" ht="15">
      <c r="B52" s="31"/>
    </row>
    <row r="53" s="4" customFormat="1" ht="15">
      <c r="B53" s="31"/>
    </row>
    <row r="54" s="4" customFormat="1" ht="15">
      <c r="B54" s="31"/>
    </row>
    <row r="55" s="4" customFormat="1" ht="15">
      <c r="B55" s="31"/>
    </row>
    <row r="56" s="4" customFormat="1" ht="15">
      <c r="B56" s="31"/>
    </row>
    <row r="57" s="4" customFormat="1" ht="15">
      <c r="B57" s="31"/>
    </row>
    <row r="58" s="4" customFormat="1" ht="15">
      <c r="B58" s="31"/>
    </row>
    <row r="59" s="4" customFormat="1" ht="15">
      <c r="B59" s="31"/>
    </row>
    <row r="60" s="4" customFormat="1" ht="15">
      <c r="B60" s="31"/>
    </row>
    <row r="61" s="4" customFormat="1" ht="15">
      <c r="B61" s="31"/>
    </row>
    <row r="62" s="4" customFormat="1" ht="15">
      <c r="B62" s="31"/>
    </row>
    <row r="63" s="4" customFormat="1" ht="15">
      <c r="B63" s="31"/>
    </row>
    <row r="64" s="4" customFormat="1" ht="15">
      <c r="B64" s="31"/>
    </row>
    <row r="65" s="4" customFormat="1" ht="15">
      <c r="B65" s="31"/>
    </row>
    <row r="66" s="4" customFormat="1" ht="15">
      <c r="B66" s="31"/>
    </row>
    <row r="67" s="4" customFormat="1" ht="15">
      <c r="B67" s="31"/>
    </row>
    <row r="68" s="4" customFormat="1" ht="15">
      <c r="B68" s="31"/>
    </row>
    <row r="69" s="4" customFormat="1" ht="15">
      <c r="B69" s="31"/>
    </row>
    <row r="70" s="4" customFormat="1" ht="15">
      <c r="B70" s="31"/>
    </row>
    <row r="71" s="4" customFormat="1" ht="15">
      <c r="B71" s="31"/>
    </row>
    <row r="72" s="4" customFormat="1" ht="15">
      <c r="B72" s="31"/>
    </row>
    <row r="73" s="4" customFormat="1" ht="15">
      <c r="B73" s="31"/>
    </row>
    <row r="74" s="4" customFormat="1" ht="15">
      <c r="B74" s="31"/>
    </row>
  </sheetData>
  <mergeCells count="18">
    <mergeCell ref="C45:D45"/>
    <mergeCell ref="A2:D2"/>
    <mergeCell ref="A14:B14"/>
    <mergeCell ref="A23:B23"/>
    <mergeCell ref="A24:B24"/>
    <mergeCell ref="A31:B31"/>
    <mergeCell ref="A40:B40"/>
    <mergeCell ref="A41:B41"/>
    <mergeCell ref="A43:B43"/>
    <mergeCell ref="A1:D1"/>
    <mergeCell ref="A36:D36"/>
    <mergeCell ref="A3:D3"/>
    <mergeCell ref="A4:D4"/>
    <mergeCell ref="A5:D5"/>
    <mergeCell ref="A7:D7"/>
    <mergeCell ref="A16:D16"/>
    <mergeCell ref="A26:D26"/>
    <mergeCell ref="A33:D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:D28 C17:C20 C11:D13 C22:D22 C8:D8 D17:D19 C37:D39">
      <formula1>0</formula1>
      <formula2>9999999999999990</formula2>
    </dataValidation>
  </dataValidations>
  <hyperlinks>
    <hyperlink ref="A1:D1" r:id="rId1" display="STARA PLANINA HOLD Pls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8.140625" style="0" customWidth="1"/>
    <col min="2" max="2" width="14.421875" style="0" customWidth="1"/>
    <col min="3" max="3" width="16.8515625" style="0" customWidth="1"/>
  </cols>
  <sheetData>
    <row r="1" spans="1:5" s="4" customFormat="1" ht="20.25">
      <c r="A1" s="133" t="s">
        <v>6</v>
      </c>
      <c r="B1" s="133"/>
      <c r="C1" s="133"/>
      <c r="D1" s="3"/>
      <c r="E1" s="3"/>
    </row>
    <row r="2" spans="1:5" s="4" customFormat="1" ht="20.25">
      <c r="A2" s="133"/>
      <c r="B2" s="133"/>
      <c r="C2" s="133"/>
      <c r="D2" s="3"/>
      <c r="E2" s="3"/>
    </row>
    <row r="3" spans="1:5" s="4" customFormat="1" ht="15" customHeight="1">
      <c r="A3" s="137" t="s">
        <v>159</v>
      </c>
      <c r="B3" s="137"/>
      <c r="C3" s="137"/>
      <c r="D3" s="3"/>
      <c r="E3" s="3"/>
    </row>
    <row r="4" spans="1:5" s="4" customFormat="1" ht="15" customHeight="1">
      <c r="A4" s="138" t="s">
        <v>164</v>
      </c>
      <c r="B4" s="138"/>
      <c r="C4" s="138"/>
      <c r="D4" s="67"/>
      <c r="E4" s="3"/>
    </row>
    <row r="5" spans="1:3" s="4" customFormat="1" ht="15">
      <c r="A5" s="139" t="s">
        <v>19</v>
      </c>
      <c r="B5" s="139"/>
      <c r="C5" s="139"/>
    </row>
    <row r="6" spans="1:3" s="4" customFormat="1" ht="15.75">
      <c r="A6" s="12"/>
      <c r="B6" s="11">
        <v>39629</v>
      </c>
      <c r="C6" s="11">
        <v>39263</v>
      </c>
    </row>
    <row r="7" spans="1:3" s="4" customFormat="1" ht="15">
      <c r="A7" s="17" t="s">
        <v>138</v>
      </c>
      <c r="B7" s="51">
        <v>939</v>
      </c>
      <c r="C7" s="51">
        <v>859</v>
      </c>
    </row>
    <row r="8" spans="1:3" ht="15">
      <c r="A8" s="17" t="s">
        <v>25</v>
      </c>
      <c r="B8" s="51">
        <v>0</v>
      </c>
      <c r="C8" s="51">
        <v>667</v>
      </c>
    </row>
    <row r="9" spans="1:3" ht="15">
      <c r="A9" s="66" t="s">
        <v>132</v>
      </c>
      <c r="B9" s="51">
        <v>114</v>
      </c>
      <c r="C9" s="106">
        <v>14</v>
      </c>
    </row>
    <row r="10" spans="1:3" ht="15">
      <c r="A10" s="17" t="s">
        <v>170</v>
      </c>
      <c r="B10" s="51"/>
      <c r="C10" s="106">
        <v>-1</v>
      </c>
    </row>
    <row r="11" spans="1:3" ht="15">
      <c r="A11" s="17" t="s">
        <v>133</v>
      </c>
      <c r="B11" s="106">
        <v>-25</v>
      </c>
      <c r="C11" s="106">
        <v>-23</v>
      </c>
    </row>
    <row r="12" spans="1:3" ht="15">
      <c r="A12" s="17" t="s">
        <v>131</v>
      </c>
      <c r="B12" s="107">
        <v>-194</v>
      </c>
      <c r="C12" s="107">
        <v>-170</v>
      </c>
    </row>
    <row r="13" spans="1:3" ht="15">
      <c r="A13" s="17" t="s">
        <v>130</v>
      </c>
      <c r="B13" s="106">
        <v>-21</v>
      </c>
      <c r="C13" s="106">
        <v>-16</v>
      </c>
    </row>
    <row r="14" spans="1:3" s="89" customFormat="1" ht="15.75">
      <c r="A14" s="24"/>
      <c r="B14" s="106"/>
      <c r="C14" s="106"/>
    </row>
    <row r="15" spans="1:3" ht="15.75">
      <c r="A15" s="13" t="s">
        <v>26</v>
      </c>
      <c r="B15" s="52">
        <f>SUM(B7:B14)</f>
        <v>813</v>
      </c>
      <c r="C15" s="52">
        <f>SUM(C7:C14)</f>
        <v>1330</v>
      </c>
    </row>
    <row r="16" spans="1:3" s="89" customFormat="1" ht="15.75">
      <c r="A16" s="24"/>
      <c r="B16" s="88"/>
      <c r="C16" s="88"/>
    </row>
    <row r="17" spans="1:3" ht="15.75">
      <c r="A17" s="13" t="s">
        <v>27</v>
      </c>
      <c r="B17" s="52">
        <f>B15</f>
        <v>813</v>
      </c>
      <c r="C17" s="52">
        <f>C15</f>
        <v>1330</v>
      </c>
    </row>
    <row r="18" spans="1:3" s="89" customFormat="1" ht="15.75">
      <c r="A18" s="24"/>
      <c r="B18" s="88"/>
      <c r="C18" s="88"/>
    </row>
    <row r="19" spans="1:3" ht="15">
      <c r="A19" s="17" t="s">
        <v>28</v>
      </c>
      <c r="B19" s="52">
        <v>0</v>
      </c>
      <c r="C19" s="52">
        <v>0</v>
      </c>
    </row>
    <row r="20" spans="1:3" ht="15.75">
      <c r="A20" s="23" t="s">
        <v>29</v>
      </c>
      <c r="B20" s="52">
        <f>B17-B19</f>
        <v>813</v>
      </c>
      <c r="C20" s="52">
        <f>C17-C19</f>
        <v>1330</v>
      </c>
    </row>
    <row r="21" spans="1:3" s="89" customFormat="1" ht="16.5" thickBot="1">
      <c r="A21" s="90"/>
      <c r="B21" s="91"/>
      <c r="C21" s="91"/>
    </row>
    <row r="22" spans="1:3" ht="17.25" thickBot="1" thickTop="1">
      <c r="A22" s="15" t="s">
        <v>30</v>
      </c>
      <c r="B22" s="65">
        <f>B20/21000</f>
        <v>0.038714285714285715</v>
      </c>
      <c r="C22" s="65">
        <f>C20/21000</f>
        <v>0.06333333333333334</v>
      </c>
    </row>
    <row r="23" spans="1:3" ht="16.5" thickTop="1">
      <c r="A23" s="24"/>
      <c r="B23" s="25"/>
      <c r="C23" s="25"/>
    </row>
    <row r="25" spans="1:3" s="4" customFormat="1" ht="15">
      <c r="A25" s="20" t="s">
        <v>24</v>
      </c>
      <c r="B25" s="146" t="s">
        <v>23</v>
      </c>
      <c r="C25" s="146"/>
    </row>
    <row r="26" spans="1:3" s="4" customFormat="1" ht="15">
      <c r="A26" s="20"/>
      <c r="B26" s="20"/>
      <c r="C26" s="21"/>
    </row>
  </sheetData>
  <mergeCells count="6">
    <mergeCell ref="B25:C25"/>
    <mergeCell ref="A1:C1"/>
    <mergeCell ref="A3:C3"/>
    <mergeCell ref="A5:C5"/>
    <mergeCell ref="A2:C2"/>
    <mergeCell ref="A4:C4"/>
  </mergeCells>
  <hyperlinks>
    <hyperlink ref="A1:C1" r:id="rId1" display="STARA PLANINA HOLD Pls"/>
  </hyperlink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5" s="4" customFormat="1" ht="20.25">
      <c r="A1" s="133" t="s">
        <v>6</v>
      </c>
      <c r="B1" s="133"/>
      <c r="C1" s="133"/>
      <c r="D1" s="3"/>
      <c r="E1" s="3"/>
    </row>
    <row r="2" spans="1:5" s="4" customFormat="1" ht="20.25">
      <c r="A2" s="133"/>
      <c r="B2" s="133"/>
      <c r="C2" s="133"/>
      <c r="D2" s="3"/>
      <c r="E2" s="3"/>
    </row>
    <row r="3" spans="1:5" s="4" customFormat="1" ht="15" customHeight="1">
      <c r="A3" s="137" t="s">
        <v>43</v>
      </c>
      <c r="B3" s="137"/>
      <c r="C3" s="137"/>
      <c r="D3" s="3"/>
      <c r="E3" s="3"/>
    </row>
    <row r="4" spans="1:5" s="4" customFormat="1" ht="15" customHeight="1">
      <c r="A4" s="138" t="s">
        <v>164</v>
      </c>
      <c r="B4" s="138"/>
      <c r="C4" s="138"/>
      <c r="D4" s="67"/>
      <c r="E4" s="3"/>
    </row>
    <row r="5" spans="1:3" s="4" customFormat="1" ht="15">
      <c r="A5" s="139" t="s">
        <v>19</v>
      </c>
      <c r="B5" s="139"/>
      <c r="C5" s="139"/>
    </row>
    <row r="6" spans="1:3" ht="15.75">
      <c r="A6" s="13" t="s">
        <v>44</v>
      </c>
      <c r="B6" s="11">
        <v>39629</v>
      </c>
      <c r="C6" s="11">
        <v>39263</v>
      </c>
    </row>
    <row r="7" spans="1:3" ht="15">
      <c r="A7" s="17" t="s">
        <v>31</v>
      </c>
      <c r="B7" s="52">
        <v>-36</v>
      </c>
      <c r="C7" s="52">
        <v>-31</v>
      </c>
    </row>
    <row r="8" spans="1:3" ht="15">
      <c r="A8" s="17" t="s">
        <v>171</v>
      </c>
      <c r="B8" s="52">
        <v>-200</v>
      </c>
      <c r="C8" s="52">
        <v>106</v>
      </c>
    </row>
    <row r="9" spans="1:3" ht="15">
      <c r="A9" s="17" t="s">
        <v>32</v>
      </c>
      <c r="B9" s="52">
        <v>-202</v>
      </c>
      <c r="C9" s="52">
        <v>-175</v>
      </c>
    </row>
    <row r="10" spans="1:3" ht="15">
      <c r="A10" s="17" t="s">
        <v>33</v>
      </c>
      <c r="B10" s="52">
        <v>-1</v>
      </c>
      <c r="C10" s="52">
        <v>-1</v>
      </c>
    </row>
    <row r="11" spans="1:3" ht="15">
      <c r="A11" s="94" t="s">
        <v>146</v>
      </c>
      <c r="B11" s="108">
        <v>8</v>
      </c>
      <c r="C11" s="108">
        <v>5</v>
      </c>
    </row>
    <row r="12" spans="1:3" ht="15.75" thickBot="1">
      <c r="A12" s="18" t="s">
        <v>45</v>
      </c>
      <c r="B12" s="53">
        <v>0</v>
      </c>
      <c r="C12" s="53">
        <v>-3</v>
      </c>
    </row>
    <row r="13" spans="1:3" ht="15.75">
      <c r="A13" s="23" t="s">
        <v>34</v>
      </c>
      <c r="B13" s="97">
        <f>SUM(B7:B12)</f>
        <v>-431</v>
      </c>
      <c r="C13" s="97">
        <f>SUM(C7:C12)</f>
        <v>-99</v>
      </c>
    </row>
    <row r="14" spans="1:3" ht="15">
      <c r="A14" s="22"/>
      <c r="B14" s="52"/>
      <c r="C14" s="52"/>
    </row>
    <row r="15" spans="1:3" ht="15.75">
      <c r="A15" s="26" t="s">
        <v>47</v>
      </c>
      <c r="B15" s="13"/>
      <c r="C15" s="13"/>
    </row>
    <row r="16" spans="1:3" ht="15">
      <c r="A16" s="17" t="s">
        <v>35</v>
      </c>
      <c r="B16" s="52">
        <v>-3</v>
      </c>
      <c r="C16" s="52">
        <v>-1</v>
      </c>
    </row>
    <row r="17" spans="1:3" ht="15">
      <c r="A17" s="94" t="s">
        <v>140</v>
      </c>
      <c r="B17" s="52">
        <v>-1780</v>
      </c>
      <c r="C17" s="52">
        <v>-1610</v>
      </c>
    </row>
    <row r="18" spans="1:3" ht="15">
      <c r="A18" s="17" t="s">
        <v>139</v>
      </c>
      <c r="B18" s="52">
        <v>1350</v>
      </c>
      <c r="C18" s="52">
        <v>1478</v>
      </c>
    </row>
    <row r="19" spans="1:3" ht="15">
      <c r="A19" s="94" t="s">
        <v>147</v>
      </c>
      <c r="B19" s="52">
        <v>160</v>
      </c>
      <c r="C19" s="52"/>
    </row>
    <row r="20" spans="1:3" ht="15">
      <c r="A20" s="94" t="s">
        <v>48</v>
      </c>
      <c r="B20" s="52">
        <v>0</v>
      </c>
      <c r="C20" s="52">
        <v>-243</v>
      </c>
    </row>
    <row r="21" spans="1:3" ht="15">
      <c r="A21" s="17" t="s">
        <v>36</v>
      </c>
      <c r="B21" s="52"/>
      <c r="C21" s="52">
        <v>582</v>
      </c>
    </row>
    <row r="22" spans="1:3" ht="15.75" thickBot="1">
      <c r="A22" s="18" t="s">
        <v>46</v>
      </c>
      <c r="B22" s="53">
        <v>438</v>
      </c>
      <c r="C22" s="53">
        <v>295</v>
      </c>
    </row>
    <row r="23" spans="1:3" ht="15.75">
      <c r="A23" s="54" t="s">
        <v>37</v>
      </c>
      <c r="B23" s="97">
        <f>SUM(B16:B22)</f>
        <v>165</v>
      </c>
      <c r="C23" s="97">
        <f>SUM(C16:C22)</f>
        <v>501</v>
      </c>
    </row>
    <row r="24" spans="1:3" ht="15">
      <c r="A24" s="22"/>
      <c r="B24" s="52"/>
      <c r="C24" s="52"/>
    </row>
    <row r="25" spans="1:3" ht="15.75">
      <c r="A25" s="13" t="s">
        <v>38</v>
      </c>
      <c r="B25" s="52"/>
      <c r="C25" s="52"/>
    </row>
    <row r="26" spans="1:3" ht="15">
      <c r="A26" s="17" t="s">
        <v>50</v>
      </c>
      <c r="B26" s="52">
        <v>0</v>
      </c>
      <c r="C26" s="52">
        <v>50</v>
      </c>
    </row>
    <row r="27" spans="1:3" ht="15">
      <c r="A27" s="17" t="s">
        <v>51</v>
      </c>
      <c r="B27" s="52">
        <v>0</v>
      </c>
      <c r="C27" s="52">
        <v>-300</v>
      </c>
    </row>
    <row r="28" spans="1:3" ht="15.75" thickBot="1">
      <c r="A28" s="18" t="s">
        <v>49</v>
      </c>
      <c r="B28" s="53">
        <v>-8</v>
      </c>
      <c r="C28" s="53">
        <v>-139</v>
      </c>
    </row>
    <row r="29" spans="1:3" ht="15.75">
      <c r="A29" s="23" t="s">
        <v>39</v>
      </c>
      <c r="B29" s="97">
        <f>SUM(B26:B28)</f>
        <v>-8</v>
      </c>
      <c r="C29" s="97">
        <f>SUM(C26:C28)</f>
        <v>-389</v>
      </c>
    </row>
    <row r="30" spans="1:3" ht="15">
      <c r="A30" s="22"/>
      <c r="B30" s="52"/>
      <c r="C30" s="52"/>
    </row>
    <row r="31" spans="1:3" ht="15">
      <c r="A31" s="17" t="s">
        <v>41</v>
      </c>
      <c r="B31" s="52">
        <f>B13+B23+B29</f>
        <v>-274</v>
      </c>
      <c r="C31" s="52">
        <f>C13+C23+C29</f>
        <v>13</v>
      </c>
    </row>
    <row r="32" spans="1:3" ht="15">
      <c r="A32" s="17" t="s">
        <v>40</v>
      </c>
      <c r="B32" s="52">
        <v>381</v>
      </c>
      <c r="C32" s="52">
        <v>111</v>
      </c>
    </row>
    <row r="33" spans="1:3" s="119" customFormat="1" ht="15.75" thickBot="1">
      <c r="A33" s="120"/>
      <c r="B33" s="53"/>
      <c r="C33" s="53"/>
    </row>
    <row r="34" spans="1:3" ht="15.75">
      <c r="A34" s="23" t="s">
        <v>42</v>
      </c>
      <c r="B34" s="118">
        <f>B32+B31</f>
        <v>107</v>
      </c>
      <c r="C34" s="118">
        <f>C32+C31</f>
        <v>124</v>
      </c>
    </row>
    <row r="37" spans="1:3" s="4" customFormat="1" ht="15">
      <c r="A37" s="20" t="s">
        <v>24</v>
      </c>
      <c r="B37" s="146" t="s">
        <v>23</v>
      </c>
      <c r="C37" s="146"/>
    </row>
    <row r="38" spans="1:3" s="4" customFormat="1" ht="15">
      <c r="A38" s="20"/>
      <c r="B38" s="20"/>
      <c r="C38" s="21"/>
    </row>
    <row r="41" ht="15">
      <c r="A41" s="121"/>
    </row>
  </sheetData>
  <mergeCells count="6">
    <mergeCell ref="B37:C37"/>
    <mergeCell ref="A1:C1"/>
    <mergeCell ref="A3:C3"/>
    <mergeCell ref="A5:C5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7:C17 B21:C30 B32:C32">
      <formula1>-999999999999999</formula1>
      <formula2>999999999</formula2>
    </dataValidation>
  </dataValidations>
  <hyperlinks>
    <hyperlink ref="A1:D1" r:id="rId1" display="STARA PLANINA HOLD Pls"/>
  </hyperlinks>
  <printOptions horizontalCentered="1"/>
  <pageMargins left="0.33" right="0.25" top="0.984251968503937" bottom="0.7874015748031497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0" style="4" hidden="1" customWidth="1"/>
    <col min="4" max="4" width="14.57421875" style="4" customWidth="1"/>
    <col min="5" max="5" width="11.140625" style="4" customWidth="1"/>
    <col min="6" max="6" width="11.8515625" style="4" customWidth="1"/>
    <col min="7" max="16384" width="9.140625" style="4" customWidth="1"/>
  </cols>
  <sheetData>
    <row r="1" spans="1:7" ht="20.25">
      <c r="A1" s="133" t="s">
        <v>6</v>
      </c>
      <c r="B1" s="133"/>
      <c r="C1" s="133"/>
      <c r="D1" s="133"/>
      <c r="E1" s="133"/>
      <c r="F1" s="133"/>
      <c r="G1" s="133"/>
    </row>
    <row r="2" spans="1:7" ht="20.25">
      <c r="A2" s="133"/>
      <c r="B2" s="133"/>
      <c r="C2" s="133"/>
      <c r="D2" s="133"/>
      <c r="E2" s="133"/>
      <c r="F2" s="133"/>
      <c r="G2" s="133"/>
    </row>
    <row r="3" spans="1:7" ht="15.75">
      <c r="A3" s="158" t="s">
        <v>135</v>
      </c>
      <c r="B3" s="158"/>
      <c r="C3" s="158"/>
      <c r="D3" s="158"/>
      <c r="E3" s="158"/>
      <c r="F3" s="158"/>
      <c r="G3" s="158"/>
    </row>
    <row r="4" spans="1:7" ht="15">
      <c r="A4" s="128" t="s">
        <v>164</v>
      </c>
      <c r="B4" s="128"/>
      <c r="C4" s="128"/>
      <c r="D4" s="128"/>
      <c r="E4" s="128"/>
      <c r="F4" s="128"/>
      <c r="G4" s="128"/>
    </row>
    <row r="5" spans="1:5" ht="15">
      <c r="A5" s="55"/>
      <c r="B5" s="55"/>
      <c r="C5" s="55"/>
      <c r="D5" s="55"/>
      <c r="E5" s="55"/>
    </row>
    <row r="6" spans="1:7" ht="33" customHeight="1">
      <c r="A6" s="55"/>
      <c r="B6" s="139"/>
      <c r="C6" s="139"/>
      <c r="D6" s="139"/>
      <c r="E6" s="129" t="s">
        <v>19</v>
      </c>
      <c r="F6" s="129"/>
      <c r="G6" s="129"/>
    </row>
    <row r="7" spans="1:7" ht="42.75">
      <c r="A7" s="83"/>
      <c r="B7" s="82" t="s">
        <v>102</v>
      </c>
      <c r="C7" s="82" t="s">
        <v>103</v>
      </c>
      <c r="D7" s="82" t="s">
        <v>104</v>
      </c>
      <c r="E7" s="82" t="s">
        <v>105</v>
      </c>
      <c r="F7" s="82" t="s">
        <v>106</v>
      </c>
      <c r="G7" s="87" t="s">
        <v>97</v>
      </c>
    </row>
    <row r="8" spans="1:7" ht="15" customHeight="1" hidden="1">
      <c r="A8" s="4" t="s">
        <v>107</v>
      </c>
      <c r="B8" s="56">
        <v>6575</v>
      </c>
      <c r="C8" s="56" t="s">
        <v>108</v>
      </c>
      <c r="D8" s="56">
        <v>40</v>
      </c>
      <c r="E8" s="56">
        <f>657+11926+304</f>
        <v>12887</v>
      </c>
      <c r="F8" s="56">
        <f>33450-1723</f>
        <v>31727</v>
      </c>
      <c r="G8" s="56">
        <f>SUM(B8:F8)</f>
        <v>51229</v>
      </c>
    </row>
    <row r="9" spans="1:7" ht="31.5" hidden="1">
      <c r="A9" s="57" t="s">
        <v>109</v>
      </c>
      <c r="B9" s="58"/>
      <c r="C9" s="58"/>
      <c r="D9" s="58"/>
      <c r="E9" s="58"/>
      <c r="F9" s="59"/>
      <c r="G9" s="59">
        <f>SUM(B9:F9)</f>
        <v>0</v>
      </c>
    </row>
    <row r="10" spans="1:7" ht="15" hidden="1">
      <c r="A10" s="22" t="s">
        <v>110</v>
      </c>
      <c r="B10" s="60">
        <f>SUM(B8:B9)</f>
        <v>6575</v>
      </c>
      <c r="C10" s="60">
        <f>SUM(C8:C9)</f>
        <v>0</v>
      </c>
      <c r="D10" s="60">
        <f>SUM(D8:D9)</f>
        <v>40</v>
      </c>
      <c r="E10" s="60">
        <f>SUM(E8:E9)</f>
        <v>12887</v>
      </c>
      <c r="F10" s="60">
        <f>SUM(F8:F9)</f>
        <v>31727</v>
      </c>
      <c r="G10" s="60">
        <f>SUM(B10:F10)</f>
        <v>51229</v>
      </c>
    </row>
    <row r="11" spans="1:7" ht="15.75" hidden="1">
      <c r="A11" s="57"/>
      <c r="B11" s="56"/>
      <c r="C11" s="56"/>
      <c r="D11" s="56"/>
      <c r="E11" s="56"/>
      <c r="F11" s="56"/>
      <c r="G11" s="56"/>
    </row>
    <row r="12" spans="1:7" ht="15.75" hidden="1">
      <c r="A12" s="22" t="s">
        <v>111</v>
      </c>
      <c r="B12" s="56"/>
      <c r="C12" s="56"/>
      <c r="D12" s="60"/>
      <c r="E12" s="56"/>
      <c r="F12" s="56"/>
      <c r="G12" s="60">
        <f aca="true" t="shared" si="0" ref="G12:G20">SUM(B12:F12)</f>
        <v>0</v>
      </c>
    </row>
    <row r="13" spans="1:7" ht="30" hidden="1">
      <c r="A13" s="22" t="s">
        <v>112</v>
      </c>
      <c r="B13" s="56"/>
      <c r="C13" s="56"/>
      <c r="D13" s="60"/>
      <c r="E13" s="56"/>
      <c r="F13" s="56"/>
      <c r="G13" s="60">
        <f t="shared" si="0"/>
        <v>0</v>
      </c>
    </row>
    <row r="14" spans="1:7" ht="30" hidden="1">
      <c r="A14" s="22" t="s">
        <v>113</v>
      </c>
      <c r="B14" s="58"/>
      <c r="C14" s="58"/>
      <c r="D14" s="58"/>
      <c r="E14" s="59"/>
      <c r="F14" s="58"/>
      <c r="G14" s="58">
        <f t="shared" si="0"/>
        <v>0</v>
      </c>
    </row>
    <row r="15" spans="1:7" ht="15.75" hidden="1">
      <c r="A15" s="22" t="s">
        <v>114</v>
      </c>
      <c r="B15" s="56"/>
      <c r="C15" s="56"/>
      <c r="D15" s="56"/>
      <c r="E15" s="56"/>
      <c r="F15" s="60"/>
      <c r="G15" s="60">
        <f t="shared" si="0"/>
        <v>0</v>
      </c>
    </row>
    <row r="16" spans="1:7" ht="15.75" hidden="1">
      <c r="A16" s="22" t="s">
        <v>115</v>
      </c>
      <c r="B16" s="56"/>
      <c r="C16" s="56"/>
      <c r="D16" s="56"/>
      <c r="E16" s="56"/>
      <c r="F16" s="60">
        <f>6882+301</f>
        <v>7183</v>
      </c>
      <c r="G16" s="60">
        <f t="shared" si="0"/>
        <v>7183</v>
      </c>
    </row>
    <row r="17" spans="1:7" ht="15.75" hidden="1">
      <c r="A17" s="22" t="s">
        <v>116</v>
      </c>
      <c r="B17" s="56"/>
      <c r="C17" s="56"/>
      <c r="D17" s="56"/>
      <c r="E17" s="56"/>
      <c r="F17" s="60">
        <v>0</v>
      </c>
      <c r="G17" s="60">
        <f t="shared" si="0"/>
        <v>0</v>
      </c>
    </row>
    <row r="18" spans="1:7" ht="15" hidden="1">
      <c r="A18" s="157" t="s">
        <v>117</v>
      </c>
      <c r="B18" s="155"/>
      <c r="C18" s="155" t="s">
        <v>108</v>
      </c>
      <c r="D18" s="159"/>
      <c r="E18" s="159">
        <v>32</v>
      </c>
      <c r="F18" s="155">
        <v>-32</v>
      </c>
      <c r="G18" s="155">
        <f t="shared" si="0"/>
        <v>0</v>
      </c>
    </row>
    <row r="19" spans="1:7" ht="15" hidden="1">
      <c r="A19" s="157"/>
      <c r="B19" s="156"/>
      <c r="C19" s="156"/>
      <c r="D19" s="160"/>
      <c r="E19" s="160"/>
      <c r="F19" s="156"/>
      <c r="G19" s="156">
        <f t="shared" si="0"/>
        <v>0</v>
      </c>
    </row>
    <row r="20" spans="1:7" ht="30" hidden="1">
      <c r="A20" s="22" t="s">
        <v>118</v>
      </c>
      <c r="B20" s="61"/>
      <c r="C20" s="61"/>
      <c r="D20" s="62"/>
      <c r="E20" s="62">
        <v>-2</v>
      </c>
      <c r="F20" s="61">
        <v>-132</v>
      </c>
      <c r="G20" s="60">
        <f t="shared" si="0"/>
        <v>-134</v>
      </c>
    </row>
    <row r="21" spans="1:7" ht="15.75" hidden="1">
      <c r="A21" s="57" t="s">
        <v>119</v>
      </c>
      <c r="B21" s="63">
        <f>B10+B15+B16+B17+B18+B20</f>
        <v>6575</v>
      </c>
      <c r="C21" s="63">
        <f>SUM(C10,C18)</f>
        <v>0</v>
      </c>
      <c r="D21" s="63">
        <f>D10+D15+D16+D17+D18+D20</f>
        <v>40</v>
      </c>
      <c r="E21" s="63">
        <f>E10+E15+E16+E17+E18+E20</f>
        <v>12917</v>
      </c>
      <c r="F21" s="63">
        <f>F10+F15+F16+F17+F18+F20</f>
        <v>38746</v>
      </c>
      <c r="G21" s="63">
        <f>G10+G15+G16+G17+G18+G20</f>
        <v>58278</v>
      </c>
    </row>
    <row r="22" spans="1:7" ht="15.75" hidden="1">
      <c r="A22" s="57"/>
      <c r="B22" s="56"/>
      <c r="C22" s="56"/>
      <c r="D22" s="56"/>
      <c r="E22" s="56"/>
      <c r="F22" s="56"/>
      <c r="G22" s="56"/>
    </row>
    <row r="23" spans="1:7" ht="30" hidden="1">
      <c r="A23" s="22" t="s">
        <v>120</v>
      </c>
      <c r="B23" s="56"/>
      <c r="C23" s="56"/>
      <c r="D23" s="56"/>
      <c r="E23" s="56"/>
      <c r="F23" s="60">
        <v>3075</v>
      </c>
      <c r="G23" s="61">
        <f>SUM(B23:F23)</f>
        <v>3075</v>
      </c>
    </row>
    <row r="24" spans="1:7" ht="15.75" hidden="1">
      <c r="A24" s="22" t="s">
        <v>121</v>
      </c>
      <c r="B24" s="62"/>
      <c r="C24" s="62"/>
      <c r="D24" s="61">
        <v>-2</v>
      </c>
      <c r="E24" s="62"/>
      <c r="F24" s="62"/>
      <c r="G24" s="61">
        <f aca="true" t="shared" si="1" ref="G24:G35">SUM(B24:F24)</f>
        <v>-2</v>
      </c>
    </row>
    <row r="25" spans="1:7" ht="30" hidden="1">
      <c r="A25" s="22" t="s">
        <v>122</v>
      </c>
      <c r="B25" s="62"/>
      <c r="C25" s="62"/>
      <c r="D25" s="61"/>
      <c r="E25" s="62"/>
      <c r="F25" s="62"/>
      <c r="G25" s="61">
        <f t="shared" si="1"/>
        <v>0</v>
      </c>
    </row>
    <row r="26" spans="1:7" ht="30" hidden="1">
      <c r="A26" s="22" t="s">
        <v>113</v>
      </c>
      <c r="B26" s="62"/>
      <c r="C26" s="62"/>
      <c r="D26" s="62"/>
      <c r="E26" s="61"/>
      <c r="F26" s="62"/>
      <c r="G26" s="61">
        <f t="shared" si="1"/>
        <v>0</v>
      </c>
    </row>
    <row r="27" spans="1:7" ht="15" hidden="1">
      <c r="A27" s="157" t="s">
        <v>123</v>
      </c>
      <c r="B27" s="160"/>
      <c r="C27" s="160"/>
      <c r="D27" s="60"/>
      <c r="E27" s="60"/>
      <c r="F27" s="160"/>
      <c r="G27" s="61">
        <f t="shared" si="1"/>
        <v>0</v>
      </c>
    </row>
    <row r="28" spans="1:7" ht="15" hidden="1">
      <c r="A28" s="157"/>
      <c r="B28" s="159"/>
      <c r="C28" s="159"/>
      <c r="D28" s="60"/>
      <c r="E28" s="60"/>
      <c r="F28" s="159"/>
      <c r="G28" s="61">
        <f t="shared" si="1"/>
        <v>0</v>
      </c>
    </row>
    <row r="29" spans="1:7" ht="15.75" hidden="1">
      <c r="A29" s="22" t="s">
        <v>124</v>
      </c>
      <c r="B29" s="56"/>
      <c r="C29" s="56"/>
      <c r="D29" s="60">
        <v>160</v>
      </c>
      <c r="E29" s="60"/>
      <c r="F29" s="56"/>
      <c r="G29" s="61">
        <f t="shared" si="1"/>
        <v>160</v>
      </c>
    </row>
    <row r="30" spans="1:7" ht="15.75" hidden="1">
      <c r="A30" s="22" t="s">
        <v>114</v>
      </c>
      <c r="B30" s="56"/>
      <c r="C30" s="56"/>
      <c r="D30" s="56"/>
      <c r="E30" s="56"/>
      <c r="F30" s="60">
        <v>-1309</v>
      </c>
      <c r="G30" s="61">
        <f t="shared" si="1"/>
        <v>-1309</v>
      </c>
    </row>
    <row r="31" spans="1:7" ht="15.75" hidden="1">
      <c r="A31" s="22" t="s">
        <v>115</v>
      </c>
      <c r="B31" s="56"/>
      <c r="C31" s="56"/>
      <c r="D31" s="56"/>
      <c r="E31" s="56"/>
      <c r="F31" s="60">
        <v>1009</v>
      </c>
      <c r="G31" s="61">
        <f t="shared" si="1"/>
        <v>1009</v>
      </c>
    </row>
    <row r="32" spans="1:7" ht="15.75" hidden="1">
      <c r="A32" s="22" t="s">
        <v>117</v>
      </c>
      <c r="B32" s="56"/>
      <c r="C32" s="56"/>
      <c r="D32" s="56"/>
      <c r="E32" s="56"/>
      <c r="F32" s="60">
        <v>-6486</v>
      </c>
      <c r="G32" s="61">
        <f t="shared" si="1"/>
        <v>-6486</v>
      </c>
    </row>
    <row r="33" spans="1:7" ht="15.75" hidden="1">
      <c r="A33" s="22" t="s">
        <v>125</v>
      </c>
      <c r="B33" s="56"/>
      <c r="C33" s="56"/>
      <c r="D33" s="56"/>
      <c r="E33" s="56"/>
      <c r="F33" s="60">
        <v>-245</v>
      </c>
      <c r="G33" s="61">
        <f t="shared" si="1"/>
        <v>-245</v>
      </c>
    </row>
    <row r="34" spans="1:7" ht="15" hidden="1">
      <c r="A34" s="157" t="s">
        <v>118</v>
      </c>
      <c r="B34" s="155">
        <v>6575</v>
      </c>
      <c r="C34" s="155"/>
      <c r="D34" s="159"/>
      <c r="E34" s="155">
        <v>-5724</v>
      </c>
      <c r="F34" s="155">
        <v>12252</v>
      </c>
      <c r="G34" s="61">
        <f t="shared" si="1"/>
        <v>13103</v>
      </c>
    </row>
    <row r="35" spans="1:7" ht="15" hidden="1">
      <c r="A35" s="157"/>
      <c r="B35" s="156"/>
      <c r="C35" s="156"/>
      <c r="D35" s="160"/>
      <c r="E35" s="156"/>
      <c r="F35" s="156"/>
      <c r="G35" s="61">
        <f t="shared" si="1"/>
        <v>0</v>
      </c>
    </row>
    <row r="36" spans="1:7" s="81" customFormat="1" ht="29.25" customHeight="1">
      <c r="A36" s="92" t="s">
        <v>160</v>
      </c>
      <c r="B36" s="110">
        <v>21000</v>
      </c>
      <c r="C36" s="110"/>
      <c r="D36" s="110">
        <v>0</v>
      </c>
      <c r="E36" s="110">
        <v>2913</v>
      </c>
      <c r="F36" s="110">
        <v>2754</v>
      </c>
      <c r="G36" s="110">
        <v>26667</v>
      </c>
    </row>
    <row r="37" spans="1:7" s="81" customFormat="1" ht="29.25" customHeight="1">
      <c r="A37" s="93" t="s">
        <v>29</v>
      </c>
      <c r="B37" s="110"/>
      <c r="C37" s="111"/>
      <c r="D37" s="110"/>
      <c r="E37" s="110"/>
      <c r="F37" s="115">
        <v>813</v>
      </c>
      <c r="G37" s="115">
        <f>SUM(B37:F37)</f>
        <v>813</v>
      </c>
    </row>
    <row r="38" spans="1:7" s="81" customFormat="1" ht="29.25" customHeight="1">
      <c r="A38" s="75" t="s">
        <v>141</v>
      </c>
      <c r="B38" s="112"/>
      <c r="C38" s="113"/>
      <c r="D38" s="112"/>
      <c r="E38" s="112"/>
      <c r="F38" s="85"/>
      <c r="G38" s="85"/>
    </row>
    <row r="39" spans="1:7" s="81" customFormat="1" ht="29.25" customHeight="1">
      <c r="A39" s="75" t="s">
        <v>148</v>
      </c>
      <c r="B39" s="112"/>
      <c r="C39" s="113"/>
      <c r="D39" s="112"/>
      <c r="E39" s="85"/>
      <c r="F39" s="85"/>
      <c r="G39" s="112"/>
    </row>
    <row r="40" spans="1:7" s="81" customFormat="1" ht="29.25" customHeight="1">
      <c r="A40" s="86" t="s">
        <v>126</v>
      </c>
      <c r="B40" s="112"/>
      <c r="C40" s="113"/>
      <c r="D40" s="85"/>
      <c r="E40" s="112"/>
      <c r="F40" s="112"/>
      <c r="G40" s="85"/>
    </row>
    <row r="41" spans="1:7" s="81" customFormat="1" ht="29.25" customHeight="1">
      <c r="A41" s="86" t="s">
        <v>149</v>
      </c>
      <c r="B41" s="112"/>
      <c r="C41" s="113"/>
      <c r="D41" s="112"/>
      <c r="E41" s="112"/>
      <c r="F41" s="112"/>
      <c r="G41" s="112"/>
    </row>
    <row r="42" spans="1:7" s="81" customFormat="1" ht="29.25" customHeight="1">
      <c r="A42" s="84" t="s">
        <v>167</v>
      </c>
      <c r="B42" s="110">
        <f>SUM(B36:B41)</f>
        <v>21000</v>
      </c>
      <c r="C42" s="110"/>
      <c r="D42" s="110">
        <f>SUM(D36:D41)</f>
        <v>0</v>
      </c>
      <c r="E42" s="110">
        <f>SUM(E36:E41)</f>
        <v>2913</v>
      </c>
      <c r="F42" s="110">
        <f>SUM(F36:F41)</f>
        <v>3567</v>
      </c>
      <c r="G42" s="110">
        <f>SUM(G36:G41)</f>
        <v>27480</v>
      </c>
    </row>
    <row r="46" spans="1:7" ht="15">
      <c r="A46" s="20" t="s">
        <v>24</v>
      </c>
      <c r="E46" s="146" t="s">
        <v>23</v>
      </c>
      <c r="F46" s="146"/>
      <c r="G46" s="146"/>
    </row>
    <row r="47" spans="1:3" ht="15">
      <c r="A47" s="20"/>
      <c r="B47" s="20"/>
      <c r="C47" s="21"/>
    </row>
    <row r="48" ht="15">
      <c r="A48" s="64"/>
    </row>
    <row r="49" ht="15">
      <c r="A49" s="64"/>
    </row>
    <row r="51" ht="15">
      <c r="A51" s="64"/>
    </row>
  </sheetData>
  <mergeCells count="24">
    <mergeCell ref="A4:G4"/>
    <mergeCell ref="B6:D6"/>
    <mergeCell ref="E6:G6"/>
    <mergeCell ref="E46:G46"/>
    <mergeCell ref="A27:A28"/>
    <mergeCell ref="B27:B28"/>
    <mergeCell ref="C27:C28"/>
    <mergeCell ref="F27:F28"/>
    <mergeCell ref="D18:D19"/>
    <mergeCell ref="E18:E19"/>
    <mergeCell ref="A1:G1"/>
    <mergeCell ref="A2:G2"/>
    <mergeCell ref="A3:G3"/>
    <mergeCell ref="D34:D35"/>
    <mergeCell ref="E34:E35"/>
    <mergeCell ref="F34:F35"/>
    <mergeCell ref="C18:C19"/>
    <mergeCell ref="A34:A35"/>
    <mergeCell ref="B34:B35"/>
    <mergeCell ref="C34:C35"/>
    <mergeCell ref="F18:F19"/>
    <mergeCell ref="G18:G19"/>
    <mergeCell ref="A18:A19"/>
    <mergeCell ref="B18:B19"/>
  </mergeCells>
  <hyperlinks>
    <hyperlink ref="A1:D1" r:id="rId1" display="STARA PLANINA HOLD Pls"/>
  </hyperlink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zoomScale="75" zoomScaleNormal="75" workbookViewId="0" topLeftCell="A13">
      <selection activeCell="B47" sqref="B47:D47"/>
    </sheetView>
  </sheetViews>
  <sheetFormatPr defaultColWidth="9.140625" defaultRowHeight="12.75"/>
  <cols>
    <col min="1" max="1" width="3.28125" style="46" customWidth="1"/>
    <col min="2" max="2" width="56.140625" style="46" customWidth="1"/>
    <col min="3" max="3" width="14.421875" style="46" customWidth="1"/>
    <col min="4" max="4" width="23.00390625" style="46" customWidth="1"/>
    <col min="5" max="16384" width="9.140625" style="46" customWidth="1"/>
  </cols>
  <sheetData>
    <row r="1" spans="1:4" s="43" customFormat="1" ht="21" thickBot="1">
      <c r="A1" s="123" t="s">
        <v>6</v>
      </c>
      <c r="B1" s="123"/>
      <c r="C1" s="123"/>
      <c r="D1" s="123"/>
    </row>
    <row r="2" spans="1:4" s="43" customFormat="1" ht="16.5" customHeight="1" thickBot="1" thickTop="1">
      <c r="A2" s="126" t="s">
        <v>87</v>
      </c>
      <c r="B2" s="126"/>
      <c r="C2" s="126"/>
      <c r="D2" s="126"/>
    </row>
    <row r="3" spans="1:4" s="43" customFormat="1" ht="36.75" customHeight="1" thickTop="1">
      <c r="A3" s="34"/>
      <c r="B3" s="122"/>
      <c r="C3" s="122"/>
      <c r="D3" s="122"/>
    </row>
    <row r="4" spans="1:4" s="43" customFormat="1" ht="15" customHeight="1">
      <c r="A4" s="124" t="s">
        <v>53</v>
      </c>
      <c r="B4" s="124"/>
      <c r="C4" s="124"/>
      <c r="D4" s="124"/>
    </row>
    <row r="5" spans="1:4" s="43" customFormat="1" ht="14.25">
      <c r="A5" s="34"/>
      <c r="B5" s="122"/>
      <c r="C5" s="122"/>
      <c r="D5" s="122"/>
    </row>
    <row r="6" spans="1:4" s="43" customFormat="1" ht="15">
      <c r="A6" s="44" t="s">
        <v>67</v>
      </c>
      <c r="B6" s="127" t="s">
        <v>60</v>
      </c>
      <c r="C6" s="127"/>
      <c r="D6" s="127"/>
    </row>
    <row r="7" spans="1:4" s="43" customFormat="1" ht="30" customHeight="1">
      <c r="A7" s="34"/>
      <c r="B7" s="122" t="s">
        <v>66</v>
      </c>
      <c r="C7" s="122"/>
      <c r="D7" s="122"/>
    </row>
    <row r="8" spans="1:4" s="43" customFormat="1" ht="30.75" customHeight="1">
      <c r="A8" s="34"/>
      <c r="B8" s="130" t="s">
        <v>61</v>
      </c>
      <c r="C8" s="130"/>
      <c r="D8" s="130"/>
    </row>
    <row r="9" spans="1:4" s="43" customFormat="1" ht="54" customHeight="1">
      <c r="A9" s="45"/>
      <c r="B9" s="130" t="s">
        <v>150</v>
      </c>
      <c r="C9" s="130"/>
      <c r="D9" s="130"/>
    </row>
    <row r="10" spans="1:4" s="43" customFormat="1" ht="14.25">
      <c r="A10" s="34"/>
      <c r="B10" s="122" t="s">
        <v>52</v>
      </c>
      <c r="C10" s="122"/>
      <c r="D10" s="122"/>
    </row>
    <row r="11" spans="1:4" s="43" customFormat="1" ht="30.75" customHeight="1">
      <c r="A11" s="45" t="s">
        <v>68</v>
      </c>
      <c r="B11" s="122" t="s">
        <v>62</v>
      </c>
      <c r="C11" s="125"/>
      <c r="D11" s="125"/>
    </row>
    <row r="12" spans="1:4" s="43" customFormat="1" ht="31.5" customHeight="1">
      <c r="A12" s="45" t="s">
        <v>69</v>
      </c>
      <c r="B12" s="122" t="s">
        <v>63</v>
      </c>
      <c r="C12" s="125"/>
      <c r="D12" s="125"/>
    </row>
    <row r="13" spans="1:4" s="43" customFormat="1" ht="18.75" customHeight="1">
      <c r="A13" s="45" t="s">
        <v>68</v>
      </c>
      <c r="B13" s="122" t="s">
        <v>64</v>
      </c>
      <c r="C13" s="125"/>
      <c r="D13" s="125"/>
    </row>
    <row r="14" spans="1:4" s="43" customFormat="1" ht="20.25" customHeight="1">
      <c r="A14" s="45" t="s">
        <v>68</v>
      </c>
      <c r="B14" s="122" t="s">
        <v>65</v>
      </c>
      <c r="C14" s="125"/>
      <c r="D14" s="125"/>
    </row>
    <row r="15" spans="1:4" s="43" customFormat="1" ht="14.25">
      <c r="A15" s="34"/>
      <c r="B15" s="122"/>
      <c r="C15" s="122"/>
      <c r="D15" s="122"/>
    </row>
    <row r="16" spans="1:4" s="43" customFormat="1" ht="45" customHeight="1">
      <c r="A16" s="34"/>
      <c r="B16" s="130" t="s">
        <v>54</v>
      </c>
      <c r="C16" s="130"/>
      <c r="D16" s="130"/>
    </row>
    <row r="17" spans="1:4" s="43" customFormat="1" ht="14.25">
      <c r="A17" s="34"/>
      <c r="B17" s="122"/>
      <c r="C17" s="122"/>
      <c r="D17" s="122"/>
    </row>
    <row r="18" spans="1:4" ht="15">
      <c r="A18" s="44" t="s">
        <v>71</v>
      </c>
      <c r="B18" s="127" t="s">
        <v>70</v>
      </c>
      <c r="C18" s="127"/>
      <c r="D18" s="127"/>
    </row>
    <row r="19" spans="1:4" ht="29.25" customHeight="1">
      <c r="A19" s="47"/>
      <c r="B19" s="130" t="s">
        <v>56</v>
      </c>
      <c r="C19" s="130"/>
      <c r="D19" s="130"/>
    </row>
    <row r="20" spans="1:4" ht="18" customHeight="1">
      <c r="A20" s="47"/>
      <c r="B20" s="130" t="s">
        <v>57</v>
      </c>
      <c r="C20" s="130"/>
      <c r="D20" s="130"/>
    </row>
    <row r="21" spans="1:4" ht="29.25" customHeight="1">
      <c r="A21" s="47"/>
      <c r="B21" s="130" t="s">
        <v>58</v>
      </c>
      <c r="C21" s="130"/>
      <c r="D21" s="130"/>
    </row>
    <row r="22" spans="1:4" s="43" customFormat="1" ht="14.25">
      <c r="A22" s="34"/>
      <c r="B22" s="122"/>
      <c r="C22" s="122"/>
      <c r="D22" s="122"/>
    </row>
    <row r="23" spans="1:4" ht="15">
      <c r="A23" s="44" t="s">
        <v>72</v>
      </c>
      <c r="B23" s="127" t="s">
        <v>59</v>
      </c>
      <c r="C23" s="127"/>
      <c r="D23" s="127"/>
    </row>
    <row r="24" spans="1:4" ht="15.75" customHeight="1">
      <c r="A24" s="47" t="s">
        <v>81</v>
      </c>
      <c r="B24" s="162" t="s">
        <v>83</v>
      </c>
      <c r="C24" s="162"/>
      <c r="D24" s="162"/>
    </row>
    <row r="25" spans="1:4" s="43" customFormat="1" ht="6.75" customHeight="1">
      <c r="A25" s="34"/>
      <c r="B25" s="122"/>
      <c r="C25" s="122"/>
      <c r="D25" s="122"/>
    </row>
    <row r="26" spans="1:4" ht="14.25">
      <c r="A26" s="47" t="s">
        <v>84</v>
      </c>
      <c r="B26" s="131" t="s">
        <v>142</v>
      </c>
      <c r="C26" s="131"/>
      <c r="D26" s="131"/>
    </row>
    <row r="27" spans="1:4" s="43" customFormat="1" ht="9" customHeight="1">
      <c r="A27" s="34"/>
      <c r="B27" s="122"/>
      <c r="C27" s="122"/>
      <c r="D27" s="122"/>
    </row>
    <row r="28" spans="1:4" ht="14.25">
      <c r="A28" s="34" t="s">
        <v>85</v>
      </c>
      <c r="B28" s="131" t="s">
        <v>161</v>
      </c>
      <c r="C28" s="131"/>
      <c r="D28" s="131"/>
    </row>
    <row r="29" spans="1:4" ht="14.25">
      <c r="A29" s="34"/>
      <c r="B29" s="116"/>
      <c r="C29" s="116"/>
      <c r="D29" s="116"/>
    </row>
    <row r="30" spans="1:4" ht="14.25">
      <c r="A30" s="34" t="s">
        <v>82</v>
      </c>
      <c r="B30" s="131" t="s">
        <v>168</v>
      </c>
      <c r="C30" s="131"/>
      <c r="D30" s="131"/>
    </row>
    <row r="31" spans="1:4" s="43" customFormat="1" ht="9" customHeight="1">
      <c r="A31" s="34"/>
      <c r="B31" s="122"/>
      <c r="C31" s="122"/>
      <c r="D31" s="122"/>
    </row>
    <row r="32" spans="1:4" ht="14.25">
      <c r="A32" s="47" t="s">
        <v>101</v>
      </c>
      <c r="B32" s="131" t="s">
        <v>100</v>
      </c>
      <c r="C32" s="131"/>
      <c r="D32" s="131"/>
    </row>
    <row r="33" spans="1:4" ht="14.25">
      <c r="A33" s="47"/>
      <c r="B33" s="161" t="s">
        <v>172</v>
      </c>
      <c r="C33" s="161"/>
      <c r="D33" s="161"/>
    </row>
    <row r="34" spans="1:4" ht="14.25">
      <c r="A34" s="47"/>
      <c r="B34" s="161" t="s">
        <v>173</v>
      </c>
      <c r="C34" s="161"/>
      <c r="D34" s="161"/>
    </row>
    <row r="35" spans="1:4" ht="14.25">
      <c r="A35" s="47"/>
      <c r="B35" s="161" t="s">
        <v>174</v>
      </c>
      <c r="C35" s="161"/>
      <c r="D35" s="161"/>
    </row>
    <row r="36" spans="1:4" ht="14.25">
      <c r="A36" s="47"/>
      <c r="B36" s="164" t="s">
        <v>55</v>
      </c>
      <c r="C36" s="164"/>
      <c r="D36" s="164"/>
    </row>
    <row r="37" spans="1:4" s="43" customFormat="1" ht="52.5" customHeight="1">
      <c r="A37" s="34"/>
      <c r="B37" s="131"/>
      <c r="C37" s="131"/>
      <c r="D37" s="131"/>
    </row>
    <row r="38" spans="1:4" ht="14.25">
      <c r="A38" s="47"/>
      <c r="B38" s="132" t="s">
        <v>73</v>
      </c>
      <c r="C38" s="132"/>
      <c r="D38" s="132"/>
    </row>
    <row r="39" spans="1:4" ht="14.25">
      <c r="A39" s="47"/>
      <c r="B39" s="132" t="s">
        <v>162</v>
      </c>
      <c r="C39" s="132"/>
      <c r="D39" s="132"/>
    </row>
    <row r="40" spans="1:4" ht="43.5" customHeight="1">
      <c r="A40" s="47"/>
      <c r="B40" s="132" t="s">
        <v>163</v>
      </c>
      <c r="C40" s="132"/>
      <c r="D40" s="132"/>
    </row>
    <row r="41" spans="1:4" ht="31.5" customHeight="1">
      <c r="A41" s="47"/>
      <c r="B41" s="132" t="s">
        <v>175</v>
      </c>
      <c r="C41" s="132"/>
      <c r="D41" s="132"/>
    </row>
    <row r="42" spans="1:4" s="43" customFormat="1" ht="6.75" customHeight="1">
      <c r="A42" s="34"/>
      <c r="B42" s="122"/>
      <c r="C42" s="122"/>
      <c r="D42" s="122"/>
    </row>
    <row r="43" spans="1:4" ht="14.25">
      <c r="A43" s="47" t="s">
        <v>178</v>
      </c>
      <c r="B43" s="130" t="s">
        <v>86</v>
      </c>
      <c r="C43" s="130"/>
      <c r="D43" s="130"/>
    </row>
    <row r="44" spans="1:4" ht="14.25">
      <c r="A44" s="47"/>
      <c r="B44" s="27"/>
      <c r="C44" s="27"/>
      <c r="D44" s="27"/>
    </row>
    <row r="45" spans="1:4" ht="14.25">
      <c r="A45" s="47" t="s">
        <v>179</v>
      </c>
      <c r="B45" s="130" t="s">
        <v>155</v>
      </c>
      <c r="C45" s="130"/>
      <c r="D45" s="130"/>
    </row>
    <row r="46" spans="1:4" ht="14.25">
      <c r="A46" s="47"/>
      <c r="B46" s="27" t="s">
        <v>153</v>
      </c>
      <c r="C46" s="27"/>
      <c r="D46" s="27"/>
    </row>
    <row r="47" spans="1:4" ht="63.75" customHeight="1">
      <c r="A47" s="47" t="s">
        <v>180</v>
      </c>
      <c r="B47" s="130" t="s">
        <v>176</v>
      </c>
      <c r="C47" s="130"/>
      <c r="D47" s="130"/>
    </row>
    <row r="48" spans="1:4" ht="37.5" customHeight="1">
      <c r="A48" s="47"/>
      <c r="B48" s="130" t="s">
        <v>177</v>
      </c>
      <c r="C48" s="130"/>
      <c r="D48" s="130"/>
    </row>
    <row r="49" spans="1:4" ht="37.5" customHeight="1">
      <c r="A49" s="47"/>
      <c r="B49" s="163" t="s">
        <v>156</v>
      </c>
      <c r="C49" s="163"/>
      <c r="D49" s="163"/>
    </row>
    <row r="50" ht="14.25">
      <c r="A50" s="47"/>
    </row>
    <row r="51" spans="1:4" ht="14.25">
      <c r="A51" s="47"/>
      <c r="B51" s="48" t="s">
        <v>24</v>
      </c>
      <c r="C51" s="48" t="s">
        <v>23</v>
      </c>
      <c r="D51" s="48"/>
    </row>
    <row r="52" spans="2:4" ht="14.25">
      <c r="B52" s="48"/>
      <c r="C52"/>
      <c r="D52"/>
    </row>
  </sheetData>
  <mergeCells count="46">
    <mergeCell ref="B49:D49"/>
    <mergeCell ref="B47:D47"/>
    <mergeCell ref="B48:D48"/>
    <mergeCell ref="B19:D19"/>
    <mergeCell ref="B20:D20"/>
    <mergeCell ref="B21:D21"/>
    <mergeCell ref="B22:D22"/>
    <mergeCell ref="B26:D26"/>
    <mergeCell ref="B36:D36"/>
    <mergeCell ref="B25:D25"/>
    <mergeCell ref="B7:D7"/>
    <mergeCell ref="B15:D15"/>
    <mergeCell ref="B23:D23"/>
    <mergeCell ref="B24:D24"/>
    <mergeCell ref="B18:D18"/>
    <mergeCell ref="B17:D17"/>
    <mergeCell ref="B16:D16"/>
    <mergeCell ref="B12:D12"/>
    <mergeCell ref="B13:D13"/>
    <mergeCell ref="B14:D14"/>
    <mergeCell ref="B35:D35"/>
    <mergeCell ref="B34:D34"/>
    <mergeCell ref="B27:D27"/>
    <mergeCell ref="B33:D33"/>
    <mergeCell ref="B31:D31"/>
    <mergeCell ref="B30:D30"/>
    <mergeCell ref="A1:D1"/>
    <mergeCell ref="A4:D4"/>
    <mergeCell ref="B11:D11"/>
    <mergeCell ref="B10:D10"/>
    <mergeCell ref="B8:D8"/>
    <mergeCell ref="B9:D9"/>
    <mergeCell ref="A2:D2"/>
    <mergeCell ref="B3:D3"/>
    <mergeCell ref="B5:D5"/>
    <mergeCell ref="B6:D6"/>
    <mergeCell ref="B45:D45"/>
    <mergeCell ref="B28:D28"/>
    <mergeCell ref="B37:D37"/>
    <mergeCell ref="B43:D43"/>
    <mergeCell ref="B41:D41"/>
    <mergeCell ref="B42:D42"/>
    <mergeCell ref="B32:D32"/>
    <mergeCell ref="B38:D38"/>
    <mergeCell ref="B39:D39"/>
    <mergeCell ref="B40:D40"/>
  </mergeCells>
  <hyperlinks>
    <hyperlink ref="A1:D1" r:id="rId1" display="STARA PLANINA HOLD Pls"/>
    <hyperlink ref="B24:D24" location="Investmens!A1" display="Investments in subsidiaries and associates companies are presented by cost method.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1.140625" style="35" customWidth="1"/>
    <col min="2" max="2" width="8.7109375" style="35" customWidth="1"/>
    <col min="3" max="3" width="12.00390625" style="35" customWidth="1"/>
    <col min="4" max="4" width="12.421875" style="35" customWidth="1"/>
    <col min="5" max="16384" width="10.7109375" style="35" customWidth="1"/>
  </cols>
  <sheetData>
    <row r="1" spans="1:4" ht="20.25">
      <c r="A1" s="123" t="s">
        <v>6</v>
      </c>
      <c r="B1" s="123"/>
      <c r="C1" s="123"/>
      <c r="D1" s="123"/>
    </row>
    <row r="2" spans="1:4" ht="15">
      <c r="A2" s="166"/>
      <c r="B2" s="166"/>
      <c r="C2" s="166"/>
      <c r="D2" s="166"/>
    </row>
    <row r="3" spans="1:4" ht="15.75">
      <c r="A3" s="169" t="s">
        <v>75</v>
      </c>
      <c r="B3" s="169"/>
      <c r="C3" s="169"/>
      <c r="D3" s="169"/>
    </row>
    <row r="4" spans="1:4" ht="15.75">
      <c r="A4" s="169" t="s">
        <v>74</v>
      </c>
      <c r="B4" s="169"/>
      <c r="C4" s="169"/>
      <c r="D4" s="169"/>
    </row>
    <row r="5" spans="1:4" ht="14.25">
      <c r="A5" s="170" t="s">
        <v>164</v>
      </c>
      <c r="B5" s="170"/>
      <c r="C5" s="170"/>
      <c r="D5" s="170"/>
    </row>
    <row r="6" spans="1:4" ht="15">
      <c r="A6" s="166"/>
      <c r="B6" s="166"/>
      <c r="C6" s="166"/>
      <c r="D6" s="166"/>
    </row>
    <row r="7" spans="1:10" s="36" customFormat="1" ht="14.25">
      <c r="A7" s="165" t="s">
        <v>19</v>
      </c>
      <c r="B7" s="165"/>
      <c r="C7" s="165"/>
      <c r="D7" s="165"/>
      <c r="E7" s="37"/>
      <c r="F7" s="37"/>
      <c r="G7" s="37"/>
      <c r="H7" s="37"/>
      <c r="I7" s="37"/>
      <c r="J7" s="37"/>
    </row>
    <row r="8" spans="1:12" s="39" customFormat="1" ht="15.75">
      <c r="A8" s="68"/>
      <c r="B8" s="69" t="s">
        <v>76</v>
      </c>
      <c r="C8" s="69" t="s">
        <v>77</v>
      </c>
      <c r="D8" s="69" t="s">
        <v>99</v>
      </c>
      <c r="E8" s="38"/>
      <c r="F8" s="38"/>
      <c r="G8" s="38"/>
      <c r="H8" s="38"/>
      <c r="I8" s="38"/>
      <c r="J8" s="38"/>
      <c r="K8" s="38"/>
      <c r="L8" s="38"/>
    </row>
    <row r="9" spans="1:4" ht="23.25" customHeight="1">
      <c r="A9" s="70" t="s">
        <v>78</v>
      </c>
      <c r="B9" s="71"/>
      <c r="C9" s="71"/>
      <c r="D9" s="71"/>
    </row>
    <row r="10" spans="1:4" ht="15">
      <c r="A10" s="72" t="s">
        <v>94</v>
      </c>
      <c r="B10" s="73">
        <v>3512</v>
      </c>
      <c r="C10" s="73">
        <v>3512</v>
      </c>
      <c r="D10" s="74">
        <v>98.74</v>
      </c>
    </row>
    <row r="11" spans="1:4" ht="15">
      <c r="A11" s="72" t="s">
        <v>95</v>
      </c>
      <c r="B11" s="73">
        <v>1241</v>
      </c>
      <c r="C11" s="73">
        <v>2398</v>
      </c>
      <c r="D11" s="74">
        <v>74.72</v>
      </c>
    </row>
    <row r="12" spans="1:4" ht="15">
      <c r="A12" s="72" t="s">
        <v>93</v>
      </c>
      <c r="B12" s="73">
        <v>2232</v>
      </c>
      <c r="C12" s="73">
        <v>41133</v>
      </c>
      <c r="D12" s="74">
        <v>63.72</v>
      </c>
    </row>
    <row r="13" spans="1:4" ht="15">
      <c r="A13" s="72" t="s">
        <v>96</v>
      </c>
      <c r="B13" s="73">
        <v>8323</v>
      </c>
      <c r="C13" s="73">
        <v>30458</v>
      </c>
      <c r="D13" s="74">
        <v>51.4</v>
      </c>
    </row>
    <row r="14" spans="1:4" ht="15">
      <c r="A14" s="75" t="s">
        <v>98</v>
      </c>
      <c r="B14" s="73">
        <v>33</v>
      </c>
      <c r="C14" s="73">
        <v>33</v>
      </c>
      <c r="D14" s="74">
        <v>65</v>
      </c>
    </row>
    <row r="15" spans="1:13" ht="15.75">
      <c r="A15" s="76" t="s">
        <v>97</v>
      </c>
      <c r="B15" s="77">
        <f>SUM(B10:B14)</f>
        <v>15341</v>
      </c>
      <c r="C15" s="77">
        <f>SUM(C10:C14)</f>
        <v>77534</v>
      </c>
      <c r="D15" s="74"/>
      <c r="E15" s="40"/>
      <c r="F15" s="41"/>
      <c r="G15" s="41"/>
      <c r="H15" s="41"/>
      <c r="I15" s="41"/>
      <c r="J15" s="41"/>
      <c r="K15" s="41"/>
      <c r="L15" s="41"/>
      <c r="M15" s="41"/>
    </row>
    <row r="16" spans="1:4" ht="23.25" customHeight="1">
      <c r="A16" s="70" t="s">
        <v>79</v>
      </c>
      <c r="B16" s="71"/>
      <c r="C16" s="71"/>
      <c r="D16" s="74"/>
    </row>
    <row r="17" spans="1:4" ht="15">
      <c r="A17" s="72" t="s">
        <v>88</v>
      </c>
      <c r="B17" s="73">
        <v>5409</v>
      </c>
      <c r="C17" s="73">
        <v>38433</v>
      </c>
      <c r="D17" s="74">
        <v>30.91</v>
      </c>
    </row>
    <row r="18" spans="1:4" ht="15">
      <c r="A18" s="72" t="s">
        <v>90</v>
      </c>
      <c r="B18" s="73">
        <v>1903</v>
      </c>
      <c r="C18" s="73">
        <v>3491</v>
      </c>
      <c r="D18" s="74">
        <v>49.99</v>
      </c>
    </row>
    <row r="19" spans="1:4" ht="15">
      <c r="A19" s="72" t="s">
        <v>89</v>
      </c>
      <c r="B19" s="73">
        <v>317</v>
      </c>
      <c r="C19" s="73">
        <v>317</v>
      </c>
      <c r="D19" s="74">
        <v>26.88</v>
      </c>
    </row>
    <row r="20" spans="1:4" ht="15">
      <c r="A20" s="78" t="s">
        <v>91</v>
      </c>
      <c r="B20" s="73">
        <v>287</v>
      </c>
      <c r="C20" s="73">
        <v>287</v>
      </c>
      <c r="D20" s="74">
        <v>24.2</v>
      </c>
    </row>
    <row r="21" spans="1:4" ht="15">
      <c r="A21" s="78" t="s">
        <v>92</v>
      </c>
      <c r="B21" s="73">
        <v>0</v>
      </c>
      <c r="C21" s="73"/>
      <c r="D21" s="74">
        <v>50</v>
      </c>
    </row>
    <row r="22" spans="1:13" ht="15.75">
      <c r="A22" s="76" t="s">
        <v>97</v>
      </c>
      <c r="B22" s="79">
        <f>SUM(B17:B21)</f>
        <v>7916</v>
      </c>
      <c r="C22" s="79">
        <f>SUM(C17:C21)</f>
        <v>42528</v>
      </c>
      <c r="D22" s="74"/>
      <c r="E22" s="41"/>
      <c r="F22" s="41"/>
      <c r="G22" s="41"/>
      <c r="H22" s="41"/>
      <c r="I22" s="41"/>
      <c r="J22" s="41"/>
      <c r="K22" s="41"/>
      <c r="L22" s="41"/>
      <c r="M22" s="41"/>
    </row>
    <row r="23" spans="1:4" ht="23.25" customHeight="1">
      <c r="A23" s="70" t="s">
        <v>80</v>
      </c>
      <c r="B23" s="71"/>
      <c r="C23" s="71"/>
      <c r="D23" s="74"/>
    </row>
    <row r="24" spans="1:4" ht="15">
      <c r="A24" s="78" t="s">
        <v>152</v>
      </c>
      <c r="B24" s="79">
        <v>13</v>
      </c>
      <c r="C24" s="79">
        <v>13</v>
      </c>
      <c r="D24" s="74">
        <v>5</v>
      </c>
    </row>
    <row r="25" spans="1:13" ht="15.75">
      <c r="A25" s="76" t="s">
        <v>97</v>
      </c>
      <c r="B25" s="79">
        <f>SUM(B24:B24)</f>
        <v>13</v>
      </c>
      <c r="C25" s="79">
        <f>SUM(C24:C24)</f>
        <v>13</v>
      </c>
      <c r="D25" s="74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5.75">
      <c r="A26" s="80" t="s">
        <v>134</v>
      </c>
      <c r="B26" s="79">
        <f>B15+B22+B25</f>
        <v>23270</v>
      </c>
      <c r="C26" s="79">
        <f>C15+C22+C25</f>
        <v>120075</v>
      </c>
      <c r="D26" s="74"/>
      <c r="E26" s="40"/>
      <c r="F26" s="41"/>
      <c r="G26" s="41"/>
      <c r="H26" s="41"/>
      <c r="I26" s="41"/>
      <c r="J26" s="41"/>
      <c r="K26" s="41"/>
      <c r="L26" s="41"/>
      <c r="M26" s="41"/>
    </row>
    <row r="27" spans="1:4" ht="15">
      <c r="A27" s="166"/>
      <c r="B27" s="166"/>
      <c r="C27" s="166"/>
      <c r="D27" s="166"/>
    </row>
    <row r="28" spans="1:4" ht="15">
      <c r="A28" s="166"/>
      <c r="B28" s="166"/>
      <c r="C28" s="166"/>
      <c r="D28" s="166"/>
    </row>
    <row r="29" spans="1:4" ht="24" customHeight="1">
      <c r="A29" s="167"/>
      <c r="B29" s="168"/>
      <c r="C29" s="168"/>
      <c r="D29" s="168"/>
    </row>
    <row r="31" spans="1:3" ht="14.25">
      <c r="A31" s="42"/>
      <c r="B31" s="42"/>
      <c r="C31" s="42"/>
    </row>
    <row r="33" spans="1:3" s="4" customFormat="1" ht="15">
      <c r="A33" s="20" t="s">
        <v>24</v>
      </c>
      <c r="B33" s="146" t="s">
        <v>23</v>
      </c>
      <c r="C33" s="146"/>
    </row>
    <row r="34" spans="1:3" s="4" customFormat="1" ht="15">
      <c r="A34" s="20"/>
      <c r="B34" s="20"/>
      <c r="C34" s="21"/>
    </row>
  </sheetData>
  <mergeCells count="11">
    <mergeCell ref="A6:D6"/>
    <mergeCell ref="A1:D1"/>
    <mergeCell ref="A3:D3"/>
    <mergeCell ref="A4:D4"/>
    <mergeCell ref="A5:D5"/>
    <mergeCell ref="A2:D2"/>
    <mergeCell ref="B33:C33"/>
    <mergeCell ref="A7:D7"/>
    <mergeCell ref="A27:D27"/>
    <mergeCell ref="A28:D28"/>
    <mergeCell ref="A29:D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4:D24 B10:D14 B17:D21">
      <formula1>0</formula1>
      <formula2>9999999999999990</formula2>
    </dataValidation>
  </dataValidations>
  <hyperlinks>
    <hyperlink ref="A12" r:id="rId1" display="http://www.sphold.com/en/companies/hdro_elements_and_sstems/"/>
    <hyperlink ref="A10" r:id="rId2" display="http://www.sphold.com/en/companies/slavana/"/>
    <hyperlink ref="A11" r:id="rId3" display="http://www.sphold.com/en/companies/fazan_en/"/>
    <hyperlink ref="A13" r:id="rId4" display="http://www.sphold.com/en/companies/elhim_en/"/>
    <hyperlink ref="A17" r:id="rId5" display="http://www.sphold.com/en/companies/mc_hdraulic/"/>
    <hyperlink ref="A19" r:id="rId6" display="http://www.sphold.com/en/companies/patstroinjenering_en/"/>
    <hyperlink ref="A18" r:id="rId7" display="http://www.sphold.com/en/companies/bulgarska_rosa_en/"/>
    <hyperlink ref="A1:D1" r:id="rId8" display="STARA PLANINA HOLD Pls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Elhim Iskra</cp:lastModifiedBy>
  <cp:lastPrinted>2008-07-28T10:35:35Z</cp:lastPrinted>
  <dcterms:created xsi:type="dcterms:W3CDTF">2007-03-28T12:28:32Z</dcterms:created>
  <dcterms:modified xsi:type="dcterms:W3CDTF">2008-07-28T10:36:15Z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