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40" windowHeight="57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<sst xmlns="http://schemas.openxmlformats.org/spreadsheetml/2006/main" count="2007" uniqueCount="719">
  <si>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</si>
  <si>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</si>
  <si>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</si>
  <si>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</si>
  <si>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</si>
  <si>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</si>
  <si>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</si>
  <si>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</si>
  <si>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</si>
  <si>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</si>
  <si>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</si>
  <si>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</si>
  <si>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</si>
  <si>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</si>
  <si>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</si>
  <si>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</si>
  <si>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</si>
  <si>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</si>
  <si>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</si>
  <si>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</si>
  <si>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</si>
  <si>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</si>
  <si>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</si>
  <si>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</si>
  <si>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</si>
  <si>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</si>
  <si>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</si>
  <si>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</si>
  <si>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</si>
  <si>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</si>
  <si>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</si>
  <si>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</si>
  <si>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</si>
  <si>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</si>
  <si>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</si>
  <si>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</si>
  <si>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</si>
  <si>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</si>
  <si>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</si>
  <si>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</si>
  <si>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</si>
  <si>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</si>
  <si>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</si>
  <si>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</si>
  <si>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</si>
  <si>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</si>
  <si>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</si>
  <si>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</si>
  <si>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</si>
  <si>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</si>
  <si>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</si>
  <si>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</si>
  <si>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</si>
  <si>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</si>
  <si>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</si>
  <si>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</si>
  <si>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</si>
  <si>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</si>
  <si>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</si>
  <si>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</si>
  <si>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</si>
  <si>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</si>
  <si>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</si>
  <si>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</si>
  <si>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</si>
  <si>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</si>
  <si>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</si>
  <si>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</si>
  <si>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</si>
  <si>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</si>
  <si>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</si>
  <si>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</si>
  <si>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</si>
  <si>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</si>
  <si>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</si>
  <si>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</si>
  <si>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</si>
  <si>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</si>
  <si>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</si>
  <si>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</si>
  <si>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</si>
  <si>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</si>
  <si>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</si>
  <si>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</si>
  <si>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</si>
  <si>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</si>
  <si>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</si>
  <si>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</si>
  <si>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</si>
  <si>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</si>
  <si>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</si>
  <si>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</si>
  <si>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</si>
  <si>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</si>
  <si>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</si>
  <si>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</si>
  <si>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</si>
  <si>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</si>
  <si>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</si>
  <si>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</si>
  <si>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</si>
  <si>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</si>
  <si>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</si>
  <si>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</si>
  <si>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</si>
  <si>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</si>
  <si>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</si>
  <si>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</si>
  <si>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</si>
  <si>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</si>
  <si>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</si>
  <si>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</si>
  <si>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</si>
  <si>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</si>
  <si>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</si>
  <si>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</si>
  <si>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</si>
  <si>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</si>
  <si>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</si>
  <si>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</si>
  <si>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</si>
  <si>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</si>
  <si>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</si>
  <si>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</si>
  <si>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</si>
  <si>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</si>
  <si>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</si>
  <si>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</si>
  <si>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</si>
  <si>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</si>
  <si>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</si>
  <si>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</si>
  <si>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</si>
  <si>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</si>
  <si>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</si>
  <si>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</si>
  <si>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</si>
  <si>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</si>
  <si>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</si>
  <si>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</si>
  <si>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</si>
  <si>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</si>
  <si>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</si>
  <si>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</si>
  <si>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</si>
  <si>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</si>
  <si>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</si>
  <si>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</si>
  <si>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</si>
  <si>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</si>
  <si>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</si>
  <si>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</si>
  <si>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</si>
  <si>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</si>
  <si>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</si>
  <si>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</si>
  <si>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</si>
  <si>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</si>
  <si>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</si>
  <si>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</si>
  <si>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</si>
  <si>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</si>
  <si>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</si>
  <si>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</si>
  <si>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</si>
  <si>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</si>
  <si>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</si>
  <si>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</si>
  <si>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</si>
  <si>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</si>
  <si>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</si>
  <si>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</si>
  <si>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</si>
  <si>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</si>
  <si>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</si>
  <si>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</si>
  <si>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</si>
  <si>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</si>
  <si>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</si>
  <si>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</si>
  <si>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</si>
  <si>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</si>
  <si>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</si>
  <si>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</si>
  <si>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</si>
  <si>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</si>
  <si>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</si>
  <si>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</si>
  <si>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</si>
  <si>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</si>
  <si>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</si>
  <si>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</si>
  <si>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</si>
  <si>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</si>
  <si>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</si>
  <si>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</si>
  <si>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</si>
  <si>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</si>
  <si>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</si>
  <si>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</si>
  <si>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</si>
  <si>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</si>
  <si>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</si>
  <si>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</si>
  <si>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</si>
  <si>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</si>
  <si>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</si>
  <si>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</si>
  <si>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</si>
  <si>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</si>
  <si>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</si>
  <si>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</si>
  <si>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</si>
  <si>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</si>
  <si>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</si>
  <si>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</si>
  <si>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</si>
  <si>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</si>
  <si>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</si>
  <si>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</si>
  <si>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</si>
  <si>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</si>
  <si>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</si>
  <si>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</si>
  <si>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</si>
  <si>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</si>
  <si>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</si>
  <si>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</si>
  <si>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</si>
  <si>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</si>
  <si>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</si>
  <si>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</si>
  <si>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</si>
  <si>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</si>
  <si>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</si>
  <si>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</si>
  <si>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</si>
  <si>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</si>
  <si>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</si>
  <si>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</si>
  <si>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</si>
  <si>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</si>
  <si>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</si>
  <si>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</si>
  <si>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</si>
  <si>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</si>
  <si>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</si>
  <si>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</si>
  <si>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</si>
  <si>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</si>
  <si>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</si>
  <si>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</si>
  <si>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</si>
  <si>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</si>
  <si>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</si>
  <si>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</si>
  <si>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</si>
  <si>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</si>
  <si>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</si>
  <si>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</si>
  <si>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</si>
  <si>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</si>
  <si>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</si>
  <si>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</si>
  <si>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</si>
  <si>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</si>
  <si>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</si>
  <si>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</si>
  <si>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</si>
  <si>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</si>
  <si>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</si>
  <si>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</si>
  <si>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</si>
  <si>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</si>
  <si>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</si>
  <si>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</si>
  <si>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</si>
  <si>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</si>
  <si>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</si>
  <si>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</si>
  <si>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</si>
  <si>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</si>
  <si>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</si>
  <si>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</si>
  <si>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</si>
  <si>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</si>
  <si>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</si>
  <si>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</si>
  <si>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</si>
  <si>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</si>
  <si>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</si>
  <si>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</si>
  <si>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</si>
  <si>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</si>
  <si>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</si>
  <si>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</si>
  <si>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</si>
  <si>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</si>
  <si>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</si>
  <si>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</si>
  <si>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</si>
  <si>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</si>
  <si>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</si>
  <si>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</si>
  <si>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</si>
  <si>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</si>
  <si>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</si>
  <si>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</si>
  <si>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</si>
  <si>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</si>
  <si>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</si>
  <si>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</si>
  <si>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</si>
  <si>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</si>
  <si>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</si>
  <si>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</si>
  <si>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</si>
  <si>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</si>
  <si>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</si>
  <si>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</si>
  <si>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</si>
  <si>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</si>
  <si>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</si>
  <si>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</si>
  <si>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</si>
  <si>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</si>
  <si>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</si>
  <si>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</si>
  <si>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</si>
  <si>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</si>
  <si>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</si>
  <si>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</si>
  <si>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</si>
  <si>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</si>
  <si>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</si>
  <si>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</si>
  <si>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</si>
  <si>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</si>
  <si>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</si>
  <si>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</si>
  <si>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</si>
  <si>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</si>
  <si>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</si>
  <si>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</si>
  <si>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</si>
  <si>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</si>
  <si>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</si>
  <si>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</si>
  <si>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</si>
  <si>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</si>
  <si>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</si>
  <si>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</si>
  <si>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</si>
  <si>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</si>
  <si>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</si>
  <si>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</si>
  <si>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</si>
  <si>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</si>
  <si>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</si>
  <si>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</si>
  <si>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</si>
  <si>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</si>
  <si>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</si>
  <si>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</si>
  <si>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</si>
  <si>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</si>
  <si>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</si>
  <si>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</si>
  <si>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</si>
  <si>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</si>
  <si>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</si>
  <si>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</si>
  <si>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</si>
  <si>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</si>
  <si>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</si>
  <si>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</si>
  <si>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</si>
  <si>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</si>
  <si>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</si>
  <si>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</si>
  <si>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</si>
  <si>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</si>
  <si>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</si>
  <si>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</si>
  <si>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</si>
  <si>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</si>
  <si>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</si>
  <si>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</si>
  <si>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</si>
  <si>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</si>
  <si>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</si>
  <si>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</si>
  <si>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</si>
  <si>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</si>
  <si>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</si>
  <si>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</si>
  <si>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</si>
  <si>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</si>
  <si>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</si>
  <si>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</si>
  <si>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</si>
  <si>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</si>
  <si>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</si>
  <si>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</si>
  <si>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</si>
  <si>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</si>
  <si>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</si>
  <si>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</si>
  <si>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</si>
  <si>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</si>
  <si>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</si>
  <si>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</si>
  <si>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</si>
  <si>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</si>
  <si>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</si>
  <si>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</si>
  <si>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</si>
  <si>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</si>
  <si>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</si>
  <si>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</si>
  <si>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</si>
  <si>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</si>
  <si>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</si>
  <si>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</si>
  <si>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</si>
  <si>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</si>
  <si>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</si>
  <si>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</si>
  <si>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</si>
  <si>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</si>
  <si>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</si>
  <si>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</si>
  <si>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</si>
  <si>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</si>
  <si>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</si>
  <si>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</si>
  <si>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</si>
  <si>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</si>
  <si>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</si>
  <si>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</si>
  <si>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</si>
  <si>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</si>
  <si>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</si>
  <si>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</si>
  <si>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</si>
  <si>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</si>
  <si>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</si>
  <si>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</si>
  <si>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</si>
  <si>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</si>
  <si>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</si>
  <si>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</si>
  <si>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</si>
  <si>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</si>
  <si>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</si>
  <si>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</si>
  <si>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</si>
  <si>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</si>
  <si>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</si>
  <si>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</si>
  <si>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</si>
  <si>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</si>
  <si>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</si>
  <si>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</si>
  <si>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</si>
  <si>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</si>
  <si>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</si>
  <si>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</si>
  <si>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</si>
  <si>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</si>
  <si>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</si>
  <si>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</si>
  <si>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</si>
  <si>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</si>
  <si>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</si>
  <si>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</si>
  <si>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</si>
  <si>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</si>
  <si>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</si>
  <si>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</si>
  <si>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</si>
  <si>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</si>
  <si>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</si>
  <si>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</si>
  <si>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</si>
  <si>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</si>
  <si>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</si>
  <si>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</si>
  <si>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</si>
  <si>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</si>
  <si>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</si>
  <si>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</si>
  <si>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</si>
  <si>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</si>
  <si>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</si>
  <si>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</si>
  <si>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</si>
  <si>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</si>
  <si>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</si>
  <si>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</si>
  <si>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</si>
  <si>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</si>
  <si>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</si>
  <si>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</si>
  <si>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</si>
  <si>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</si>
  <si>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</si>
  <si>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</si>
  <si>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</si>
  <si>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</si>
  <si>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</si>
  <si>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</si>
  <si>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</si>
  <si>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</si>
  <si>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</si>
  <si>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</si>
  <si>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</si>
  <si>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</si>
  <si>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</si>
  <si>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</si>
  <si>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</si>
  <si>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</si>
  <si>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</si>
  <si>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</si>
  <si>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</si>
  <si>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</si>
  <si>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</si>
  <si>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</si>
  <si>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</si>
  <si>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</si>
  <si>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</si>
  <si>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</si>
  <si>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</si>
  <si>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</si>
  <si>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</si>
  <si>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</si>
  <si>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</si>
  <si>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</si>
  <si>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</si>
  <si>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</si>
  <si>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</si>
  <si>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</si>
  <si>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</si>
  <si>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</si>
  <si>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</si>
  <si>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</si>
  <si>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</si>
  <si>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</si>
  <si>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</si>
  <si>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</si>
  <si>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</si>
  <si>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</si>
  <si>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</si>
  <si>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</si>
  <si>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</si>
  <si>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</si>
  <si>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</si>
  <si>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</si>
  <si>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</si>
  <si>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</si>
  <si>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</si>
  <si>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</si>
  <si>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</si>
  <si>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</si>
  <si>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</si>
  <si>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</si>
  <si>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</si>
  <si>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</si>
  <si>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</si>
  <si>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</si>
  <si>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</si>
  <si>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</si>
  <si>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</si>
  <si>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</si>
  <si>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</si>
  <si>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</si>
  <si>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</si>
  <si>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</si>
  <si>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</si>
  <si>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</si>
  <si>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</si>
  <si>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</si>
  <si>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</si>
  <si>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</si>
  <si>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</si>
  <si>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</si>
  <si>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</si>
  <si>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</si>
  <si>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</si>
  <si>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</si>
  <si>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</si>
  <si>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</si>
  <si>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</si>
  <si>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</si>
  <si>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</si>
  <si>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</si>
  <si>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</si>
  <si>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</si>
  <si>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</si>
  <si>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</si>
  <si>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</si>
  <si>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</si>
  <si>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</si>
  <si>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</si>
  <si>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</si>
  <si>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</si>
  <si>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</si>
  <si>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</si>
  <si>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</si>
  <si>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</si>
  <si>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</si>
  <si>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</si>
  <si>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</si>
  <si>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</si>
  <si>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</si>
  <si>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</si>
  <si>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</si>
  <si>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</si>
  <si>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</si>
  <si>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</si>
  <si>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</si>
  <si>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</si>
  <si>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</si>
  <si>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</si>
  <si>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</si>
  <si>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</si>
  <si>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</si>
  <si>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</si>
  <si>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</si>
  <si>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</si>
  <si>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</si>
  <si>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</si>
  <si>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</si>
  <si>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</si>
  <si>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</si>
  <si>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</si>
  <si>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</si>
  <si>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</si>
  <si>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</si>
  <si>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</si>
  <si>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</si>
  <si>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</si>
  <si>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</si>
  <si>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</si>
  <si>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</si>
  <si>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</si>
  <si>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</si>
  <si>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</si>
  <si>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</si>
  <si>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</si>
  <si>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</si>
  <si>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</si>
  <si>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</si>
  <si>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</si>
  <si>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</si>
  <si>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</si>
  <si>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</si>
  <si>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</si>
  <si>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</si>
  <si>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</si>
  <si>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</si>
  <si>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</si>
  <si>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</si>
  <si>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</si>
  <si>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</si>
  <si>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</si>
  <si>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</si>
  <si>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</si>
  <si>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</si>
  <si>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</si>
  <si>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</si>
  <si>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</si>
  <si>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</si>
  <si>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</si>
  <si>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</si>
  <si>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</si>
  <si>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</si>
  <si>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</si>
  <si>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</si>
  <si>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</si>
  <si>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</si>
  <si>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</si>
  <si>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</si>
  <si>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</si>
  <si>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</si>
  <si>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</si>
  <si>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Анелия Русанова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</si>
  <si>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</si>
  <si>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</si>
  <si>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</si>
  <si>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</si>
  <si>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</si>
  <si>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>3 "Автотрансснаб" АД  гр.София</t>
  </si>
  <si>
    <t>4 "Складова техника" АД  гр.Г.Оряховица</t>
  </si>
  <si>
    <t>5 "Преслав-АН" АД  гр.Велики Преслав</t>
  </si>
  <si>
    <t>6 "Рачо Ковача" АД  гр.Габрово</t>
  </si>
  <si>
    <t xml:space="preserve">1 "Тримона" АД  гр.Монтана </t>
  </si>
  <si>
    <t>8 "ИФ Фаворит" ООД  гр.Бургас</t>
  </si>
  <si>
    <t>9 "Фаворит Петрол" АД  гр.Варна</t>
  </si>
  <si>
    <t>7 "Промишлена енергетика-Варна" АД  гр.Варна</t>
  </si>
  <si>
    <t>1 "Аутобохемия" АД  гр.София</t>
  </si>
  <si>
    <t>2 "Дружба" АД  гр.Разград</t>
  </si>
  <si>
    <t>3 "Лесекспорт" АД гр.Бургас</t>
  </si>
  <si>
    <t>4 "Търговска къща Мебел" АД  гр.София</t>
  </si>
  <si>
    <t>5 "Лазурен бряг" АД  гр.Приморско</t>
  </si>
  <si>
    <t>6 "Кортекс Трейдинг" АД  гр.София</t>
  </si>
  <si>
    <t>7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</si>
  <si>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</si>
  <si>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</si>
  <si>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</si>
  <si>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</si>
  <si>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</si>
  <si>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</si>
  <si>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</si>
  <si>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</si>
  <si>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</si>
  <si>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8 "Фаворит Петрол" АД  гр.Варна</t>
  </si>
  <si>
    <t>9."Интърг Еко" ООД гр.Сливен - в ликвидация</t>
  </si>
  <si>
    <t>12.04.2018г.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</si>
</sst>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31" sqref="B3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43190</v>
      </c>
    </row>
    <row r="2" spans="1:27" ht="15">
      <c r="A2" s="466" t="s">
        <v>679</v>
      </c>
      <c r="B2" s="461"/>
      <c r="Z2" s="478">
        <v>2</v>
      </c>
      <c r="AA2" s="479" t="str">
        <f>IF(ISBLANK(_pdeReportingDate),"",_pdeReportingDate)</f>
        <v>12.04.2018г.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Анелия Русанова</v>
      </c>
    </row>
    <row r="4" spans="1:2" ht="15">
      <c r="A4" s="460" t="s">
        <v>680</v>
      </c>
      <c r="B4" s="461"/>
    </row>
    <row r="5" spans="1:2" ht="4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43101</v>
      </c>
    </row>
    <row r="10" spans="1:2" ht="15">
      <c r="A10" s="7" t="s">
        <v>2</v>
      </c>
      <c r="B10" s="357">
        <v>43190</v>
      </c>
    </row>
    <row r="11" spans="1:2" ht="15">
      <c r="A11" s="7" t="s">
        <v>668</v>
      </c>
      <c r="B11" s="357" t="s">
        <v>718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688</v>
      </c>
    </row>
    <row r="18" spans="1:2" ht="15">
      <c r="A18" s="7" t="s">
        <v>613</v>
      </c>
      <c r="B18" s="356" t="s">
        <v>683</v>
      </c>
    </row>
    <row r="19" spans="1:2" ht="15">
      <c r="A19" s="7" t="s">
        <v>4</v>
      </c>
      <c r="B19" s="356" t="s">
        <v>684</v>
      </c>
    </row>
    <row r="20" spans="1:2" ht="15">
      <c r="A20" s="7" t="s">
        <v>5</v>
      </c>
      <c r="B20" s="356" t="s">
        <v>689</v>
      </c>
    </row>
    <row r="21" spans="1:2" ht="15">
      <c r="A21" s="10" t="s">
        <v>6</v>
      </c>
      <c r="B21" s="358" t="s">
        <v>685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714</v>
      </c>
    </row>
    <row r="24" spans="1:2" ht="15">
      <c r="A24" s="10" t="s">
        <v>612</v>
      </c>
      <c r="B24" s="469" t="s">
        <v>715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686</v>
      </c>
    </row>
    <row r="27" spans="1:2" ht="15">
      <c r="A27" s="10" t="s">
        <v>662</v>
      </c>
      <c r="B27" s="358" t="s">
        <v>687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2357</v>
      </c>
      <c r="H12" s="137">
        <v>2357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2357</v>
      </c>
      <c r="H13" s="137">
        <v>2357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13</v>
      </c>
      <c r="D16" s="137">
        <v>15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2357</v>
      </c>
      <c r="H18" s="389">
        <f>H12+H15+H16+H17</f>
        <v>2357</v>
      </c>
    </row>
    <row r="19" spans="1:8" ht="15">
      <c r="A19" s="76" t="s">
        <v>49</v>
      </c>
      <c r="B19" s="78" t="s">
        <v>50</v>
      </c>
      <c r="C19" s="138">
        <v>1</v>
      </c>
      <c r="D19" s="137">
        <v>1</v>
      </c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14</v>
      </c>
      <c r="D20" s="377">
        <f>SUM(D12:D19)</f>
        <v>16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2023</v>
      </c>
      <c r="H28" s="375">
        <f>SUM(H29:H31)</f>
        <v>2112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2688</v>
      </c>
      <c r="H29" s="137">
        <v>2688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-665</v>
      </c>
      <c r="H30" s="137">
        <v>-576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-108</v>
      </c>
      <c r="H33" s="137">
        <v>-89</v>
      </c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1915</v>
      </c>
      <c r="H34" s="377">
        <f>H28+H32+H33</f>
        <v>2023</v>
      </c>
    </row>
    <row r="35" spans="1:8" ht="15">
      <c r="A35" s="76" t="s">
        <v>106</v>
      </c>
      <c r="B35" s="81" t="s">
        <v>107</v>
      </c>
      <c r="C35" s="374">
        <f>SUM(C36:C39)</f>
        <v>6826</v>
      </c>
      <c r="D35" s="375">
        <f>SUM(D36:D39)</f>
        <v>6826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2552</v>
      </c>
      <c r="D36" s="137">
        <v>2552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9805</v>
      </c>
      <c r="H37" s="379">
        <f>H26+H18+H34</f>
        <v>9913</v>
      </c>
    </row>
    <row r="38" spans="1:13" ht="15">
      <c r="A38" s="76" t="s">
        <v>113</v>
      </c>
      <c r="B38" s="78" t="s">
        <v>114</v>
      </c>
      <c r="C38" s="138">
        <v>1836</v>
      </c>
      <c r="D38" s="137">
        <v>1836</v>
      </c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>
        <v>3</v>
      </c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">
      <c r="A46" s="264" t="s">
        <v>137</v>
      </c>
      <c r="B46" s="83" t="s">
        <v>138</v>
      </c>
      <c r="C46" s="376">
        <f>C35+C40+C45</f>
        <v>6826</v>
      </c>
      <c r="D46" s="377">
        <f>D35+D40+D45</f>
        <v>6826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8471</v>
      </c>
      <c r="D48" s="137">
        <v>8453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3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8471</v>
      </c>
      <c r="D52" s="377">
        <f>SUM(D48:D51)</f>
        <v>8453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15311</v>
      </c>
      <c r="D56" s="381">
        <f>D20+D21+D22+D28+D33+D46+D52+D54+D55</f>
        <v>15295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3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206</v>
      </c>
      <c r="H59" s="137">
        <v>75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6058</v>
      </c>
      <c r="H61" s="375">
        <f>SUM(H62:H68)</f>
        <v>6045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5867</v>
      </c>
      <c r="H62" s="137">
        <v>5847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47</v>
      </c>
      <c r="H64" s="137">
        <v>47</v>
      </c>
      <c r="M64" s="85"/>
    </row>
    <row r="65" spans="1:8" ht="1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134</v>
      </c>
      <c r="H66" s="137">
        <v>132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</v>
      </c>
      <c r="H67" s="137">
        <v>6</v>
      </c>
    </row>
    <row r="68" spans="1:8" ht="15">
      <c r="A68" s="76" t="s">
        <v>206</v>
      </c>
      <c r="B68" s="78" t="s">
        <v>207</v>
      </c>
      <c r="C68" s="138">
        <v>754</v>
      </c>
      <c r="D68" s="137">
        <v>725</v>
      </c>
      <c r="E68" s="76" t="s">
        <v>212</v>
      </c>
      <c r="F68" s="80" t="s">
        <v>213</v>
      </c>
      <c r="G68" s="138">
        <v>4</v>
      </c>
      <c r="H68" s="137">
        <v>13</v>
      </c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6264</v>
      </c>
      <c r="H71" s="377">
        <f>H59+H60+H61+H69+H70</f>
        <v>6120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754</v>
      </c>
      <c r="D76" s="377">
        <f>SUM(D68:D75)</f>
        <v>725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6264</v>
      </c>
      <c r="H79" s="379">
        <f>H71+H73+H75+H77</f>
        <v>6120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3</v>
      </c>
      <c r="D89" s="137">
        <v>15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4</v>
      </c>
      <c r="D92" s="377">
        <f>SUM(D88:D91)</f>
        <v>16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758</v>
      </c>
      <c r="D94" s="381">
        <f>D65+D76+D85+D92+D93</f>
        <v>741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16069</v>
      </c>
      <c r="D95" s="383">
        <f>D94+D56</f>
        <v>16036</v>
      </c>
      <c r="E95" s="169" t="s">
        <v>635</v>
      </c>
      <c r="F95" s="280" t="s">
        <v>268</v>
      </c>
      <c r="G95" s="382">
        <f>G37+G40+G56+G79</f>
        <v>16069</v>
      </c>
      <c r="H95" s="383">
        <f>H37+H40+H56+H79</f>
        <v>16036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 t="str">
        <f>pdeReportingDate</f>
        <v>12.04.2018г.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Анелия Русанова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E39" sqref="E3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3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69</v>
      </c>
      <c r="D13" s="257">
        <v>45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2</v>
      </c>
      <c r="D14" s="257">
        <v>2</v>
      </c>
      <c r="E14" s="185" t="s">
        <v>285</v>
      </c>
      <c r="F14" s="180" t="s">
        <v>286</v>
      </c>
      <c r="G14" s="256">
        <v>22</v>
      </c>
      <c r="H14" s="257">
        <v>9</v>
      </c>
    </row>
    <row r="15" spans="1:8" ht="15">
      <c r="A15" s="135" t="s">
        <v>287</v>
      </c>
      <c r="B15" s="131" t="s">
        <v>288</v>
      </c>
      <c r="C15" s="256">
        <v>54</v>
      </c>
      <c r="D15" s="257">
        <v>51</v>
      </c>
      <c r="E15" s="185" t="s">
        <v>79</v>
      </c>
      <c r="F15" s="180" t="s">
        <v>289</v>
      </c>
      <c r="G15" s="256"/>
      <c r="H15" s="257"/>
    </row>
    <row r="16" spans="1:8" ht="15">
      <c r="A16" s="135" t="s">
        <v>290</v>
      </c>
      <c r="B16" s="131" t="s">
        <v>291</v>
      </c>
      <c r="C16" s="256">
        <v>12</v>
      </c>
      <c r="D16" s="257">
        <v>9</v>
      </c>
      <c r="E16" s="176" t="s">
        <v>52</v>
      </c>
      <c r="F16" s="204" t="s">
        <v>292</v>
      </c>
      <c r="G16" s="407">
        <f>SUM(G12:G15)</f>
        <v>22</v>
      </c>
      <c r="H16" s="408">
        <f>SUM(H12:H15)</f>
        <v>9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2</v>
      </c>
      <c r="D19" s="257">
        <v>2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142</v>
      </c>
      <c r="D22" s="408">
        <f>SUM(D12:D18)+D19</f>
        <v>112</v>
      </c>
      <c r="E22" s="135" t="s">
        <v>309</v>
      </c>
      <c r="F22" s="177" t="s">
        <v>310</v>
      </c>
      <c r="G22" s="256">
        <v>25</v>
      </c>
      <c r="H22" s="257">
        <v>25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12</v>
      </c>
      <c r="D25" s="257">
        <v>13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25</v>
      </c>
      <c r="H27" s="408">
        <f>SUM(H22:H26)</f>
        <v>25</v>
      </c>
    </row>
    <row r="28" spans="1:8" ht="1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13</v>
      </c>
      <c r="D29" s="408">
        <f>SUM(D25:D28)</f>
        <v>14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155</v>
      </c>
      <c r="D31" s="414">
        <f>D29+D22</f>
        <v>126</v>
      </c>
      <c r="E31" s="191" t="s">
        <v>548</v>
      </c>
      <c r="F31" s="206" t="s">
        <v>331</v>
      </c>
      <c r="G31" s="193">
        <f>G16+G18+G27</f>
        <v>47</v>
      </c>
      <c r="H31" s="194">
        <f>H16+H18+H27</f>
        <v>34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108</v>
      </c>
      <c r="H33" s="408">
        <f>IF((D31-H31)&gt;0,D31-H31,0)</f>
        <v>92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155</v>
      </c>
      <c r="D36" s="416">
        <f>D31-D34+D35</f>
        <v>126</v>
      </c>
      <c r="E36" s="202" t="s">
        <v>346</v>
      </c>
      <c r="F36" s="196" t="s">
        <v>347</v>
      </c>
      <c r="G36" s="207">
        <f>G35-G34+G31</f>
        <v>47</v>
      </c>
      <c r="H36" s="208">
        <f>H35-H34+H31</f>
        <v>34</v>
      </c>
    </row>
    <row r="37" spans="1:8" ht="1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108</v>
      </c>
      <c r="H37" s="194">
        <f>IF((D36-H36)&gt;0,D36-H36,0)</f>
        <v>92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108</v>
      </c>
      <c r="H42" s="184">
        <f>IF(H37&gt;0,IF(D38+H37&lt;0,0,D38+H37),IF(D37-D38&lt;0,D38-D37,0))</f>
        <v>92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108</v>
      </c>
      <c r="H44" s="208">
        <f>IF(D42=0,IF(H42-H43&gt;0,H42-H43+D43,0),IF(D42-D43&lt;0,D43-D42+H43,0))</f>
        <v>92</v>
      </c>
    </row>
    <row r="45" spans="1:8" ht="15.75" thickBot="1">
      <c r="A45" s="210" t="s">
        <v>371</v>
      </c>
      <c r="B45" s="211" t="s">
        <v>372</v>
      </c>
      <c r="C45" s="409">
        <f>C36+C38+C42</f>
        <v>155</v>
      </c>
      <c r="D45" s="410">
        <f>D36+D38+D42</f>
        <v>126</v>
      </c>
      <c r="E45" s="210" t="s">
        <v>373</v>
      </c>
      <c r="F45" s="212" t="s">
        <v>374</v>
      </c>
      <c r="G45" s="409">
        <f>G42+G36</f>
        <v>155</v>
      </c>
      <c r="H45" s="410">
        <f>H42+H36</f>
        <v>126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 t="str">
        <f>pdeReportingDate</f>
        <v>12.04.2018г.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Анелия Русанова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56" sqref="B56:E5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28</v>
      </c>
      <c r="D11" s="137">
        <v>23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-35</v>
      </c>
      <c r="D12" s="137">
        <v>-34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-97</v>
      </c>
      <c r="D14" s="137">
        <v>-74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-21</v>
      </c>
      <c r="D15" s="137">
        <v>-7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-2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-127</v>
      </c>
      <c r="D21" s="438">
        <f>SUM(D11:D20)</f>
        <v>-96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25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25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161</v>
      </c>
      <c r="D37" s="137">
        <v>128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-80</v>
      </c>
      <c r="D38" s="137">
        <v>-88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9</v>
      </c>
      <c r="D42" s="137">
        <v>56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90</v>
      </c>
      <c r="D43" s="440">
        <f>SUM(D35:D42)</f>
        <v>96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-12</v>
      </c>
      <c r="D44" s="247">
        <f>D43+D33+D21</f>
        <v>0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16</v>
      </c>
      <c r="D45" s="249">
        <v>3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4</v>
      </c>
      <c r="D46" s="251">
        <f>D45+D44</f>
        <v>3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4</v>
      </c>
      <c r="D47" s="238">
        <v>3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 t="str">
        <f>pdeReportingDate</f>
        <v>12.04.2018г.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Анелия Русанова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0" sqref="J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2357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2688</v>
      </c>
      <c r="J13" s="363">
        <f>'1-Баланс'!H30+'1-Баланс'!H33</f>
        <v>-665</v>
      </c>
      <c r="K13" s="364"/>
      <c r="L13" s="363">
        <f>SUM(C13:K13)</f>
        <v>9913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2357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2688</v>
      </c>
      <c r="J17" s="432">
        <f t="shared" si="2"/>
        <v>-665</v>
      </c>
      <c r="K17" s="432">
        <f t="shared" si="2"/>
        <v>0</v>
      </c>
      <c r="L17" s="363">
        <f t="shared" si="1"/>
        <v>9913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-108</v>
      </c>
      <c r="K18" s="364"/>
      <c r="L18" s="363">
        <f t="shared" si="1"/>
        <v>-108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2357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2688</v>
      </c>
      <c r="J31" s="432">
        <f t="shared" si="6"/>
        <v>-773</v>
      </c>
      <c r="K31" s="432">
        <f t="shared" si="6"/>
        <v>0</v>
      </c>
      <c r="L31" s="363">
        <f t="shared" si="1"/>
        <v>9805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2357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2688</v>
      </c>
      <c r="J34" s="366">
        <f t="shared" si="7"/>
        <v>-773</v>
      </c>
      <c r="K34" s="366">
        <f t="shared" si="7"/>
        <v>0</v>
      </c>
      <c r="L34" s="430">
        <f t="shared" si="1"/>
        <v>9805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 t="str">
        <f>pdeReportingDate</f>
        <v>12.04.2018г.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Анелия Русанова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4">
      <selection activeCell="E61" sqref="E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696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">
      <c r="A13" s="458" t="s">
        <v>691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">
      <c r="A14" s="458" t="s">
        <v>692</v>
      </c>
      <c r="B14" s="459"/>
      <c r="C14" s="79">
        <v>234</v>
      </c>
      <c r="D14" s="79">
        <v>69.6</v>
      </c>
      <c r="E14" s="79"/>
      <c r="F14" s="260">
        <f t="shared" si="0"/>
        <v>234</v>
      </c>
    </row>
    <row r="15" spans="1:6" ht="15">
      <c r="A15" s="458" t="s">
        <v>693</v>
      </c>
      <c r="B15" s="459"/>
      <c r="C15" s="79">
        <v>966</v>
      </c>
      <c r="D15" s="79">
        <v>66</v>
      </c>
      <c r="E15" s="79">
        <v>966</v>
      </c>
      <c r="F15" s="260">
        <f t="shared" si="0"/>
        <v>0</v>
      </c>
    </row>
    <row r="16" spans="1:6" ht="15">
      <c r="A16" s="458" t="s">
        <v>694</v>
      </c>
      <c r="B16" s="459"/>
      <c r="C16" s="79">
        <v>136</v>
      </c>
      <c r="D16" s="79">
        <v>66.56</v>
      </c>
      <c r="E16" s="79"/>
      <c r="F16" s="260">
        <f t="shared" si="0"/>
        <v>136</v>
      </c>
    </row>
    <row r="17" spans="1:6" ht="15">
      <c r="A17" s="458" t="s">
        <v>695</v>
      </c>
      <c r="B17" s="459"/>
      <c r="C17" s="79">
        <v>18</v>
      </c>
      <c r="D17" s="79">
        <v>64.37</v>
      </c>
      <c r="E17" s="79"/>
      <c r="F17" s="260">
        <f t="shared" si="0"/>
        <v>18</v>
      </c>
    </row>
    <row r="18" spans="1:6" ht="15">
      <c r="A18" s="458" t="s">
        <v>699</v>
      </c>
      <c r="B18" s="459"/>
      <c r="C18" s="79">
        <v>210</v>
      </c>
      <c r="D18" s="79">
        <v>55.95</v>
      </c>
      <c r="E18" s="79"/>
      <c r="F18" s="260">
        <f t="shared" si="0"/>
        <v>210</v>
      </c>
    </row>
    <row r="19" spans="1:6" ht="15">
      <c r="A19" s="458" t="s">
        <v>697</v>
      </c>
      <c r="B19" s="459"/>
      <c r="C19" s="79">
        <v>634</v>
      </c>
      <c r="D19" s="79">
        <v>53.66</v>
      </c>
      <c r="E19" s="79"/>
      <c r="F19" s="260">
        <f t="shared" si="0"/>
        <v>634</v>
      </c>
    </row>
    <row r="20" spans="1:6" ht="15">
      <c r="A20" s="458" t="s">
        <v>698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2552</v>
      </c>
      <c r="D27" s="263"/>
      <c r="E27" s="263">
        <f>SUM(E12:E26)</f>
        <v>1152</v>
      </c>
      <c r="F27" s="263">
        <f>SUM(F12:F26)</f>
        <v>1400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 t="s">
        <v>700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">
      <c r="A47" s="458" t="s">
        <v>701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">
      <c r="A48" s="458" t="s">
        <v>702</v>
      </c>
      <c r="B48" s="459"/>
      <c r="C48" s="79">
        <v>33</v>
      </c>
      <c r="D48" s="79">
        <v>46.61</v>
      </c>
      <c r="E48" s="79"/>
      <c r="F48" s="260">
        <f t="shared" si="2"/>
        <v>33</v>
      </c>
    </row>
    <row r="49" spans="1:6" ht="15">
      <c r="A49" s="458" t="s">
        <v>703</v>
      </c>
      <c r="B49" s="459"/>
      <c r="C49" s="79">
        <v>167</v>
      </c>
      <c r="D49" s="79">
        <v>43.07</v>
      </c>
      <c r="E49" s="79"/>
      <c r="F49" s="260">
        <f t="shared" si="2"/>
        <v>167</v>
      </c>
    </row>
    <row r="50" spans="1:6" ht="15">
      <c r="A50" s="458" t="s">
        <v>704</v>
      </c>
      <c r="B50" s="459"/>
      <c r="C50" s="79">
        <v>101</v>
      </c>
      <c r="D50" s="79">
        <v>41.42</v>
      </c>
      <c r="E50" s="79"/>
      <c r="F50" s="260">
        <f t="shared" si="2"/>
        <v>101</v>
      </c>
    </row>
    <row r="51" spans="1:6" ht="15">
      <c r="A51" s="458" t="s">
        <v>705</v>
      </c>
      <c r="B51" s="459"/>
      <c r="C51" s="79">
        <v>84</v>
      </c>
      <c r="D51" s="79">
        <v>38.9</v>
      </c>
      <c r="E51" s="79"/>
      <c r="F51" s="260">
        <f t="shared" si="2"/>
        <v>84</v>
      </c>
    </row>
    <row r="52" spans="1:6" ht="15">
      <c r="A52" s="458" t="s">
        <v>706</v>
      </c>
      <c r="B52" s="459"/>
      <c r="C52" s="79">
        <v>170</v>
      </c>
      <c r="D52" s="79">
        <v>33.66</v>
      </c>
      <c r="E52" s="79">
        <v>170</v>
      </c>
      <c r="F52" s="260">
        <f t="shared" si="2"/>
        <v>0</v>
      </c>
    </row>
    <row r="53" spans="1:6" ht="15">
      <c r="A53" s="458" t="s">
        <v>716</v>
      </c>
      <c r="B53" s="459"/>
      <c r="C53" s="79">
        <v>23</v>
      </c>
      <c r="D53" s="79">
        <v>46</v>
      </c>
      <c r="E53" s="79"/>
      <c r="F53" s="260">
        <f t="shared" si="2"/>
        <v>23</v>
      </c>
    </row>
    <row r="54" spans="1:6" ht="15">
      <c r="A54" s="458" t="s">
        <v>717</v>
      </c>
      <c r="B54" s="459"/>
      <c r="C54" s="79"/>
      <c r="D54" s="79">
        <v>33</v>
      </c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1836</v>
      </c>
      <c r="D61" s="263"/>
      <c r="E61" s="263">
        <f>SUM(E46:E60)</f>
        <v>391</v>
      </c>
      <c r="F61" s="263">
        <f>SUM(F46:F60)</f>
        <v>1445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707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">
      <c r="A64" s="458" t="s">
        <v>708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">
      <c r="A65" s="458" t="s">
        <v>709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">
      <c r="A66" s="458" t="s">
        <v>713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">
      <c r="A67" s="458" t="s">
        <v>710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">
      <c r="A68" s="458" t="s">
        <v>711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">
      <c r="A69" s="458" t="s">
        <v>712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">
      <c r="A79" s="300" t="s">
        <v>527</v>
      </c>
      <c r="B79" s="297" t="s">
        <v>528</v>
      </c>
      <c r="C79" s="263">
        <f>C78+C61+C44+C27</f>
        <v>6826</v>
      </c>
      <c r="D79" s="263"/>
      <c r="E79" s="263">
        <f>E78+E61+E44+E27</f>
        <v>1573</v>
      </c>
      <c r="F79" s="263">
        <f>F78+F61+F44+F27</f>
        <v>5253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 t="str">
        <f>pdeReportingDate</f>
        <v>12.04.2018г.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Анелия Русанова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/>
      <c r="C157" s="480"/>
      <c r="D157" s="480"/>
      <c r="E157" s="480"/>
      <c r="F157" s="353"/>
      <c r="G157" s="41"/>
      <c r="H157" s="39"/>
    </row>
    <row r="158" spans="1:8" ht="15">
      <c r="A158" s="475"/>
      <c r="B158" s="480"/>
      <c r="C158" s="480"/>
      <c r="D158" s="480"/>
      <c r="E158" s="480"/>
      <c r="F158" s="353"/>
      <c r="G158" s="41"/>
      <c r="H158" s="39"/>
    </row>
    <row r="159" spans="1:8" ht="15">
      <c r="A159" s="475"/>
      <c r="B159" s="480"/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16069</v>
      </c>
      <c r="D6" s="454">
        <f aca="true" t="shared" si="0" ref="D6:D15">C6-E6</f>
        <v>0</v>
      </c>
      <c r="E6" s="453">
        <f>'1-Баланс'!G95</f>
        <v>16069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9805</v>
      </c>
      <c r="D7" s="454">
        <f t="shared" si="0"/>
        <v>7448</v>
      </c>
      <c r="E7" s="453">
        <f>'1-Баланс'!G18</f>
        <v>2357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-108</v>
      </c>
      <c r="D8" s="454">
        <f t="shared" si="0"/>
        <v>0</v>
      </c>
      <c r="E8" s="453">
        <f>ABS('2-Отчет за доходите'!C44)-ABS('2-Отчет за доходите'!G44)</f>
        <v>-108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16</v>
      </c>
      <c r="D9" s="454">
        <f t="shared" si="0"/>
        <v>0</v>
      </c>
      <c r="E9" s="453">
        <f>'3-Отчет за паричния поток'!C45</f>
        <v>16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4</v>
      </c>
      <c r="D10" s="454">
        <f t="shared" si="0"/>
        <v>0</v>
      </c>
      <c r="E10" s="453">
        <f>'3-Отчет за паричния поток'!C46</f>
        <v>4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9805</v>
      </c>
      <c r="D11" s="454">
        <f t="shared" si="0"/>
        <v>0</v>
      </c>
      <c r="E11" s="453">
        <f>'4-Отчет за собствения капитал'!L34</f>
        <v>9805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2552</v>
      </c>
      <c r="D12" s="454">
        <f t="shared" si="0"/>
        <v>0</v>
      </c>
      <c r="E12" s="453">
        <f>'Справка 5'!C27+'Справка 5'!C97</f>
        <v>2552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1836</v>
      </c>
      <c r="D14" s="454">
        <f t="shared" si="0"/>
        <v>0</v>
      </c>
      <c r="E14" s="453">
        <f>'Справка 5'!C61+'Справка 5'!C131</f>
        <v>1836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-4.909090909090909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-0.01101478837327894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-0.017241379310344827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-0.006721015620138154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0.3032258064516129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0.12100893997445722</v>
      </c>
    </row>
    <row r="11" spans="1:4" ht="61.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0.12100893997445722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0.0006385696040868455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0.0006385696040868455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1.5714285714285714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0.001369095774472587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0.6388577256501785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0.38981890596801294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12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0.001223865374808771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0.2978723404255319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447.42857142857144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</v>
      </c>
    </row>
    <row r="8" spans="1:8" ht="1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</v>
      </c>
    </row>
    <row r="12" spans="1:8" ht="1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6826</v>
      </c>
    </row>
    <row r="23" spans="1:8" ht="1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2552</v>
      </c>
    </row>
    <row r="24" spans="1:8" ht="1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1836</v>
      </c>
    </row>
    <row r="26" spans="1:8" ht="1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6826</v>
      </c>
    </row>
    <row r="34" spans="1:8" ht="1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8471</v>
      </c>
    </row>
    <row r="35" spans="1:8" ht="1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8471</v>
      </c>
    </row>
    <row r="39" spans="1:8" ht="1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15311</v>
      </c>
    </row>
    <row r="42" spans="1:8" ht="1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754</v>
      </c>
    </row>
    <row r="50" spans="1:8" ht="1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754</v>
      </c>
    </row>
    <row r="58" spans="1:8" ht="1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758</v>
      </c>
    </row>
    <row r="72" spans="1:8" ht="1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16069</v>
      </c>
    </row>
    <row r="73" spans="1:8" ht="1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2357</v>
      </c>
    </row>
    <row r="74" spans="1:8" ht="1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2357</v>
      </c>
    </row>
    <row r="75" spans="1:8" ht="1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2357</v>
      </c>
    </row>
    <row r="80" spans="1:8" ht="1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2023</v>
      </c>
    </row>
    <row r="88" spans="1:8" ht="1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2688</v>
      </c>
    </row>
    <row r="89" spans="1:8" ht="1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-665</v>
      </c>
    </row>
    <row r="90" spans="1:8" ht="1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-108</v>
      </c>
    </row>
    <row r="93" spans="1:8" ht="1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1915</v>
      </c>
    </row>
    <row r="94" spans="1:8" ht="1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9805</v>
      </c>
    </row>
    <row r="95" spans="1:8" ht="1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206</v>
      </c>
    </row>
    <row r="109" spans="1:8" ht="1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6058</v>
      </c>
    </row>
    <row r="111" spans="1:8" ht="1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5867</v>
      </c>
    </row>
    <row r="112" spans="1:8" ht="1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47</v>
      </c>
    </row>
    <row r="114" spans="1:8" ht="1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134</v>
      </c>
    </row>
    <row r="116" spans="1:8" ht="1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6264</v>
      </c>
    </row>
    <row r="121" spans="1:8" ht="1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6264</v>
      </c>
    </row>
    <row r="125" spans="1:8" ht="1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16069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69</v>
      </c>
    </row>
    <row r="129" spans="1:8" ht="1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54</v>
      </c>
    </row>
    <row r="131" spans="1:8" ht="1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</v>
      </c>
    </row>
    <row r="132" spans="1:8" ht="1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142</v>
      </c>
    </row>
    <row r="138" spans="1:8" ht="1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12</v>
      </c>
    </row>
    <row r="139" spans="1:8" ht="1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</v>
      </c>
    </row>
    <row r="143" spans="1:8" ht="1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155</v>
      </c>
    </row>
    <row r="144" spans="1:8" ht="1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155</v>
      </c>
    </row>
    <row r="148" spans="1:8" ht="1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155</v>
      </c>
    </row>
    <row r="157" spans="1:8" ht="1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22</v>
      </c>
    </row>
    <row r="160" spans="1:8" ht="1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22</v>
      </c>
    </row>
    <row r="162" spans="1:8" ht="1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25</v>
      </c>
    </row>
    <row r="165" spans="1:8" ht="1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25</v>
      </c>
    </row>
    <row r="170" spans="1:8" ht="1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47</v>
      </c>
    </row>
    <row r="171" spans="1:8" ht="1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108</v>
      </c>
    </row>
    <row r="172" spans="1:8" ht="1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47</v>
      </c>
    </row>
    <row r="175" spans="1:8" ht="1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108</v>
      </c>
    </row>
    <row r="176" spans="1:8" ht="1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108</v>
      </c>
    </row>
    <row r="177" spans="1:8" ht="1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108</v>
      </c>
    </row>
    <row r="179" spans="1:8" ht="1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155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28</v>
      </c>
    </row>
    <row r="182" spans="1:8" ht="1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-35</v>
      </c>
    </row>
    <row r="183" spans="1:8" ht="1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-97</v>
      </c>
    </row>
    <row r="185" spans="1:8" ht="1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-21</v>
      </c>
    </row>
    <row r="186" spans="1:8" ht="1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</v>
      </c>
    </row>
    <row r="189" spans="1:8" ht="1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-127</v>
      </c>
    </row>
    <row r="192" spans="1:8" ht="1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25</v>
      </c>
    </row>
    <row r="200" spans="1:8" ht="1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25</v>
      </c>
    </row>
    <row r="203" spans="1:8" ht="1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161</v>
      </c>
    </row>
    <row r="206" spans="1:8" ht="1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-80</v>
      </c>
    </row>
    <row r="207" spans="1:8" ht="1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9</v>
      </c>
    </row>
    <row r="211" spans="1:8" ht="1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90</v>
      </c>
    </row>
    <row r="212" spans="1:8" ht="1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</v>
      </c>
    </row>
    <row r="213" spans="1:8" ht="1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</v>
      </c>
    </row>
    <row r="216" spans="1:8" ht="1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2357</v>
      </c>
    </row>
    <row r="219" spans="1:8" ht="1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2357</v>
      </c>
    </row>
    <row r="223" spans="1:8" ht="1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2357</v>
      </c>
    </row>
    <row r="237" spans="1:8" ht="1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2357</v>
      </c>
    </row>
    <row r="240" spans="1:8" ht="1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2688</v>
      </c>
    </row>
    <row r="351" spans="1:8" ht="1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2688</v>
      </c>
    </row>
    <row r="355" spans="1:8" ht="1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2688</v>
      </c>
    </row>
    <row r="369" spans="1:8" ht="1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2688</v>
      </c>
    </row>
    <row r="372" spans="1:8" ht="1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-665</v>
      </c>
    </row>
    <row r="373" spans="1:8" ht="1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-665</v>
      </c>
    </row>
    <row r="377" spans="1:8" ht="1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-108</v>
      </c>
    </row>
    <row r="378" spans="1:8" ht="1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-773</v>
      </c>
    </row>
    <row r="391" spans="1:8" ht="1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-773</v>
      </c>
    </row>
    <row r="394" spans="1:8" ht="1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9913</v>
      </c>
    </row>
    <row r="417" spans="1:8" ht="1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9913</v>
      </c>
    </row>
    <row r="421" spans="1:8" ht="1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-108</v>
      </c>
    </row>
    <row r="422" spans="1:8" ht="1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9805</v>
      </c>
    </row>
    <row r="435" spans="1:8" ht="1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9805</v>
      </c>
    </row>
    <row r="438" spans="1:8" ht="1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2552</v>
      </c>
    </row>
    <row r="465" spans="1:8" ht="1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1836</v>
      </c>
    </row>
    <row r="467" spans="1:8" ht="1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6826</v>
      </c>
    </row>
    <row r="469" spans="1:8" ht="1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1152</v>
      </c>
    </row>
    <row r="485" spans="1:8" ht="1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391</v>
      </c>
    </row>
    <row r="487" spans="1:8" ht="1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1573</v>
      </c>
    </row>
    <row r="489" spans="1:8" ht="1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1400</v>
      </c>
    </row>
    <row r="495" spans="1:8" ht="1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1445</v>
      </c>
    </row>
    <row r="497" spans="1:8" ht="1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5253</v>
      </c>
    </row>
    <row r="499" spans="1:8" ht="1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2018-04-11T08:47:35Z</cp:lastPrinted>
  <dcterms:created xsi:type="dcterms:W3CDTF">2006-09-16T00:00:00Z</dcterms:created>
  <dcterms:modified xsi:type="dcterms:W3CDTF">2018-04-12T12:03:31Z</dcterms:modified>
  <cp:category/>
  <cp:version/>
  <cp:contentType/>
  <cp:contentStatus/>
</cp:coreProperties>
</file>