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<sst xmlns="http://schemas.openxmlformats.org/spreadsheetml/2006/main" count="4190" uniqueCount="974">
  <si>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</si>
  <si>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</si>
  <si>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</si>
  <si>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</si>
  <si>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</si>
  <si>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</si>
  <si>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</si>
  <si>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</si>
  <si>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</si>
  <si>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</si>
  <si>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</si>
  <si>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</si>
  <si>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</si>
  <si>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</si>
  <si>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</si>
  <si>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</si>
  <si>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</si>
  <si>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</si>
  <si>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</si>
  <si>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</si>
  <si>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</si>
  <si>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</si>
  <si>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</si>
  <si>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</si>
  <si>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</si>
  <si>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</si>
  <si>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</si>
  <si>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</si>
  <si>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</si>
  <si>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</si>
  <si>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</si>
  <si>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</si>
  <si>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</si>
  <si>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</si>
  <si>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</si>
  <si>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</si>
  <si>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</si>
  <si>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</si>
  <si>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</si>
  <si>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</si>
  <si>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</si>
  <si>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</si>
  <si>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</si>
  <si>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</si>
  <si>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</si>
  <si>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</si>
  <si>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</si>
  <si>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</si>
  <si>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</si>
  <si>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</si>
  <si>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</si>
  <si>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</si>
  <si>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</si>
  <si>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</si>
  <si>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</si>
  <si>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</si>
  <si>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</si>
  <si>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</si>
  <si>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</si>
  <si>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</si>
  <si>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</si>
  <si>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</si>
  <si>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</si>
  <si>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</si>
  <si>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</si>
  <si>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</si>
  <si>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</si>
  <si>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</si>
  <si>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</si>
  <si>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</si>
  <si>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</si>
  <si>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</si>
  <si>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</si>
  <si>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</si>
  <si>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</si>
  <si>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</si>
  <si>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</si>
  <si>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</si>
  <si>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</si>
  <si>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</si>
  <si>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</si>
  <si>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</si>
  <si>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</si>
  <si>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</si>
  <si>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</si>
  <si>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</si>
  <si>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</si>
  <si>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</si>
  <si>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</si>
  <si>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</si>
  <si>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</si>
  <si>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</si>
  <si>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</si>
  <si>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</si>
  <si>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</si>
  <si>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</si>
  <si>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</si>
  <si>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</si>
  <si>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</si>
  <si>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</si>
  <si>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</si>
  <si>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</si>
  <si>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</si>
  <si>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</si>
  <si>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</si>
  <si>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</si>
  <si>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</si>
  <si>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</si>
  <si>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</si>
  <si>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</si>
  <si>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</si>
  <si>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</si>
  <si>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</si>
  <si>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</si>
  <si>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</si>
  <si>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</si>
  <si>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</si>
  <si>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</si>
  <si>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</si>
  <si>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</si>
  <si>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</si>
  <si>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</si>
  <si>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</si>
  <si>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</si>
  <si>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</si>
  <si>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</si>
  <si>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</si>
  <si>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</si>
  <si>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</si>
  <si>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</si>
  <si>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</si>
  <si>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</si>
  <si>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</si>
  <si>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</si>
  <si>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</si>
  <si>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</si>
  <si>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</si>
  <si>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</si>
  <si>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</si>
  <si>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</si>
  <si>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</si>
  <si>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</si>
  <si>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</si>
  <si>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</si>
  <si>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</si>
  <si>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</si>
  <si>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</si>
  <si>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</si>
  <si>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</si>
  <si>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</si>
  <si>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</si>
  <si>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</si>
  <si>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</si>
  <si>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</si>
  <si>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</si>
  <si>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</si>
  <si>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</si>
  <si>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</si>
  <si>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</si>
  <si>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</si>
  <si>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</si>
  <si>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</si>
  <si>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</si>
  <si>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</si>
  <si>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</si>
  <si>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</si>
  <si>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</si>
  <si>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</si>
  <si>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</si>
  <si>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</si>
  <si>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</si>
  <si>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</si>
  <si>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</si>
  <si>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</si>
  <si>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</si>
  <si>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</si>
  <si>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</si>
  <si>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</si>
  <si>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</si>
  <si>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</si>
  <si>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</si>
  <si>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</si>
  <si>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</si>
  <si>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</si>
  <si>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</si>
  <si>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</si>
  <si>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</si>
  <si>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</si>
  <si>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</si>
  <si>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</si>
  <si>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</si>
  <si>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</si>
  <si>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</si>
  <si>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</si>
  <si>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</si>
  <si>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</si>
  <si>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</si>
  <si>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</si>
  <si>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</si>
  <si>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</si>
  <si>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</si>
  <si>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</si>
  <si>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</si>
  <si>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</si>
  <si>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</si>
  <si>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</si>
  <si>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</si>
  <si>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</si>
  <si>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</si>
  <si>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</si>
  <si>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</si>
  <si>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</si>
  <si>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</si>
  <si>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</si>
  <si>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</si>
  <si>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</si>
  <si>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</si>
  <si>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</si>
  <si>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</si>
  <si>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</si>
  <si>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</si>
  <si>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</si>
  <si>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</si>
  <si>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</si>
  <si>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</si>
  <si>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</si>
  <si>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</si>
  <si>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</si>
  <si>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</si>
  <si>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</si>
  <si>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</si>
  <si>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</si>
  <si>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</si>
  <si>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</si>
  <si>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</si>
  <si>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</si>
  <si>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</si>
  <si>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</si>
  <si>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</si>
  <si>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</si>
  <si>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</si>
  <si>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</si>
  <si>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</si>
  <si>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</si>
  <si>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</si>
  <si>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</si>
  <si>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</si>
  <si>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</si>
  <si>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</si>
  <si>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</si>
  <si>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</si>
  <si>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</si>
  <si>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</si>
  <si>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</si>
  <si>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</si>
  <si>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</si>
  <si>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</si>
  <si>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</si>
  <si>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</si>
  <si>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</si>
  <si>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</si>
  <si>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</si>
  <si>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</si>
  <si>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</si>
  <si>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</si>
  <si>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</si>
  <si>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</si>
  <si>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</si>
  <si>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</si>
  <si>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</si>
  <si>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</si>
  <si>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</si>
  <si>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</si>
  <si>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</si>
  <si>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</si>
  <si>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</si>
  <si>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</si>
  <si>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</si>
  <si>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</si>
  <si>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</si>
  <si>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</si>
  <si>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</si>
  <si>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</si>
  <si>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</si>
  <si>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</si>
  <si>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</si>
  <si>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</si>
  <si>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</si>
  <si>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</si>
  <si>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</si>
  <si>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</si>
  <si>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</si>
  <si>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</si>
  <si>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</si>
  <si>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</si>
  <si>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</si>
  <si>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</si>
  <si>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</si>
  <si>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</si>
  <si>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</si>
  <si>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</si>
  <si>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</si>
  <si>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</si>
  <si>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</si>
  <si>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</si>
  <si>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</si>
  <si>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</si>
  <si>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</si>
  <si>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</si>
  <si>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</si>
  <si>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</si>
  <si>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</si>
  <si>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</si>
  <si>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</si>
  <si>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</si>
  <si>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</si>
  <si>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</si>
  <si>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</si>
  <si>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</si>
  <si>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</si>
  <si>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</si>
  <si>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</si>
  <si>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</si>
  <si>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</si>
  <si>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</si>
  <si>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</si>
  <si>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</si>
  <si>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</si>
  <si>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</si>
  <si>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</si>
  <si>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</si>
  <si>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</si>
  <si>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</si>
  <si>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</si>
  <si>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</si>
  <si>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</si>
  <si>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</si>
  <si>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</si>
  <si>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</si>
  <si>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</si>
  <si>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</si>
  <si>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</si>
  <si>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</si>
  <si>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</si>
  <si>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</si>
  <si>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</si>
  <si>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</si>
  <si>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</si>
  <si>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</si>
  <si>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</si>
  <si>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</si>
  <si>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</si>
  <si>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</si>
  <si>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</si>
  <si>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</si>
  <si>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</si>
  <si>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</si>
  <si>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</si>
  <si>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</si>
  <si>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</si>
  <si>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</si>
  <si>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</si>
  <si>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</si>
  <si>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</si>
  <si>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</si>
  <si>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</si>
  <si>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</si>
  <si>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</si>
  <si>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</si>
  <si>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</si>
  <si>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</si>
  <si>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</si>
  <si>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</si>
  <si>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</si>
  <si>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</si>
  <si>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</si>
  <si>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</si>
  <si>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</si>
  <si>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</si>
  <si>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</si>
  <si>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</si>
  <si>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</si>
  <si>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</si>
  <si>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</si>
  <si>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</si>
  <si>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</si>
  <si>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</si>
  <si>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</si>
  <si>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</si>
  <si>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</si>
  <si>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</si>
  <si>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</si>
  <si>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</si>
  <si>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</si>
  <si>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</si>
  <si>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</si>
  <si>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</si>
  <si>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</si>
  <si>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</si>
  <si>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</si>
  <si>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</si>
  <si>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</si>
  <si>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</si>
  <si>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</si>
  <si>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</si>
  <si>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</si>
  <si>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</si>
  <si>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</si>
  <si>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</si>
  <si>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</si>
  <si>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</si>
  <si>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</si>
  <si>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</si>
  <si>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</si>
  <si>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</si>
  <si>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</si>
  <si>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</si>
  <si>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</si>
  <si>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</si>
  <si>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</si>
  <si>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</si>
  <si>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</si>
  <si>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</si>
  <si>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</si>
  <si>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</si>
  <si>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</si>
  <si>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</si>
  <si>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</si>
  <si>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</si>
  <si>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</si>
  <si>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</si>
  <si>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</si>
  <si>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</si>
  <si>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</si>
  <si>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</si>
  <si>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</si>
  <si>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</si>
  <si>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</si>
  <si>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</si>
  <si>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</si>
  <si>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</si>
  <si>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</si>
  <si>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</si>
  <si>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</si>
  <si>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</si>
  <si>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</si>
  <si>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</si>
  <si>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</si>
  <si>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</si>
  <si>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</si>
  <si>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</si>
  <si>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</si>
  <si>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</si>
  <si>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</si>
  <si>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</si>
  <si>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</si>
  <si>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</si>
  <si>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</si>
  <si>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</si>
  <si>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</si>
  <si>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</si>
  <si>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</si>
  <si>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</si>
  <si>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</si>
  <si>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</si>
  <si>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</si>
  <si>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</si>
  <si>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</si>
  <si>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</si>
  <si>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</si>
  <si>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</si>
  <si>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</si>
  <si>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</si>
  <si>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</si>
  <si>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</si>
  <si>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</si>
  <si>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</si>
  <si>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</si>
  <si>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</si>
  <si>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</si>
  <si>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</si>
  <si>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</si>
  <si>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</si>
  <si>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</si>
  <si>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</si>
  <si>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</si>
  <si>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</si>
  <si>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</si>
  <si>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</si>
  <si>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</si>
  <si>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</si>
  <si>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</si>
  <si>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</si>
  <si>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</si>
  <si>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</si>
  <si>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</si>
  <si>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</si>
  <si>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</si>
  <si>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</si>
  <si>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</si>
  <si>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</si>
  <si>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</si>
  <si>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</si>
  <si>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</si>
  <si>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</si>
  <si>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</si>
  <si>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</si>
  <si>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</si>
  <si>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</si>
  <si>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</si>
  <si>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</si>
  <si>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</si>
  <si>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</si>
  <si>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</si>
  <si>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</si>
  <si>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</si>
  <si>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</si>
  <si>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</si>
  <si>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</si>
  <si>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</si>
  <si>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</si>
  <si>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</si>
  <si>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</si>
  <si>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</si>
  <si>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</si>
  <si>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</si>
  <si>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</si>
  <si>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</si>
  <si>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</si>
  <si>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</si>
  <si>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</si>
  <si>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</si>
  <si>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</si>
  <si>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</si>
  <si>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</si>
  <si>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</si>
  <si>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</si>
  <si>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</si>
  <si>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</si>
  <si>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</si>
  <si>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</si>
  <si>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</si>
  <si>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</si>
  <si>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</si>
  <si>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</si>
  <si>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</si>
  <si>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</si>
  <si>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</si>
  <si>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</si>
  <si>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</si>
  <si>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</si>
  <si>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</si>
  <si>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</si>
  <si>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</si>
  <si>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</si>
  <si>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</si>
  <si>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</si>
  <si>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</si>
  <si>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</si>
  <si>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</si>
  <si>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</si>
  <si>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</si>
  <si>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</si>
  <si>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</si>
  <si>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</si>
  <si>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</si>
  <si>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</si>
  <si>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</si>
  <si>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</si>
  <si>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</si>
  <si>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</si>
  <si>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</si>
  <si>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</si>
  <si>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</si>
  <si>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</si>
  <si>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</si>
  <si>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</si>
  <si>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</si>
  <si>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</si>
  <si>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</si>
  <si>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</si>
  <si>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</si>
  <si>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</si>
  <si>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</si>
  <si>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</si>
  <si>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</si>
  <si>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</si>
  <si>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</si>
  <si>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</si>
  <si>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</si>
  <si>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</si>
  <si>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</si>
  <si>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</si>
  <si>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</si>
  <si>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</si>
  <si>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</si>
  <si>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</si>
  <si>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</si>
  <si>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</si>
  <si>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</si>
  <si>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</si>
  <si>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</si>
  <si>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</si>
  <si>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</si>
  <si>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</si>
  <si>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</si>
  <si>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</si>
  <si>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</si>
  <si>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</si>
  <si>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</si>
  <si>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</si>
  <si>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</si>
  <si>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</si>
  <si>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</si>
  <si>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</si>
  <si>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</si>
  <si>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</si>
  <si>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</si>
  <si>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</si>
  <si>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</si>
  <si>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</si>
  <si>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</si>
  <si>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</si>
  <si>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</si>
  <si>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</si>
  <si>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</si>
  <si>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</si>
  <si>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</si>
  <si>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</si>
  <si>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</si>
  <si>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</si>
  <si>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</si>
  <si>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</si>
  <si>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</si>
  <si>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</si>
  <si>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</si>
  <si>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</si>
  <si>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</si>
  <si>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</si>
  <si>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</si>
  <si>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</si>
  <si>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</si>
  <si>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</si>
  <si>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</si>
  <si>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</si>
  <si>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</si>
  <si>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</si>
  <si>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</si>
  <si>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</si>
  <si>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</si>
  <si>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</si>
  <si>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</si>
  <si>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</si>
  <si>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</si>
  <si>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</si>
  <si>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</si>
  <si>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</si>
  <si>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</si>
  <si>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</si>
  <si>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</si>
  <si>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</si>
  <si>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</si>
  <si>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</si>
  <si>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</si>
  <si>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</si>
  <si>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</si>
  <si>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</si>
  <si>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</si>
  <si>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</si>
  <si>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</si>
  <si>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</si>
  <si>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</si>
  <si>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</si>
  <si>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</si>
  <si>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</si>
  <si>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</si>
  <si>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</si>
  <si>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</si>
  <si>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</si>
  <si>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</si>
  <si>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</si>
  <si>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</si>
  <si>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</si>
  <si>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</si>
  <si>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</si>
  <si>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</si>
  <si>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</si>
  <si>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</si>
  <si>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</si>
  <si>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</si>
  <si>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</si>
  <si>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</si>
  <si>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</si>
  <si>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</si>
  <si>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</si>
  <si>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</si>
  <si>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</si>
  <si>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</si>
  <si>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</si>
  <si>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</si>
  <si>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</si>
  <si>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</si>
  <si>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</si>
  <si>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</si>
  <si>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</si>
  <si>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</si>
  <si>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</si>
  <si>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</si>
  <si>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</si>
  <si>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</si>
  <si>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</si>
  <si>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</si>
  <si>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</si>
  <si>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</si>
  <si>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</si>
  <si>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</si>
  <si>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</si>
  <si>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</si>
  <si>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</si>
  <si>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</si>
  <si>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</si>
  <si>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</si>
  <si>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</si>
  <si>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</si>
  <si>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</si>
  <si>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</si>
  <si>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</si>
  <si>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</si>
  <si>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</si>
  <si>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</si>
  <si>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</si>
  <si>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</si>
  <si>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</si>
  <si>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</si>
  <si>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</si>
  <si>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</si>
  <si>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</si>
  <si>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</si>
  <si>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</si>
  <si>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</si>
  <si>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</si>
  <si>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</si>
  <si>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</si>
  <si>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</si>
  <si>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</si>
  <si>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</si>
  <si>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</si>
  <si>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</si>
  <si>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</si>
  <si>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</si>
  <si>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</si>
  <si>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</si>
  <si>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</si>
  <si>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</si>
  <si>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</si>
  <si>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</si>
  <si>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</si>
  <si>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</si>
  <si>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</si>
  <si>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</si>
  <si>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</si>
  <si>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</si>
  <si>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</si>
  <si>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</si>
  <si>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</si>
  <si>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</si>
  <si>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</si>
  <si>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</si>
  <si>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</si>
  <si>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</si>
  <si>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</si>
  <si>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</si>
  <si>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</si>
  <si>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</si>
  <si>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</si>
  <si>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</si>
  <si>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</si>
  <si>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</si>
  <si>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</si>
  <si>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</si>
  <si>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</si>
  <si>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</si>
  <si>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</si>
  <si>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</si>
  <si>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</si>
  <si>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</si>
  <si>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</si>
  <si>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</si>
  <si>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</si>
  <si>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</si>
  <si>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</si>
  <si>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</si>
  <si>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</si>
  <si>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</si>
  <si>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</si>
  <si>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</si>
  <si>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</si>
  <si>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</si>
  <si>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</si>
  <si>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</si>
  <si>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</si>
  <si>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</si>
  <si>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</si>
  <si>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</si>
  <si>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</si>
  <si>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</si>
  <si>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</si>
  <si>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</si>
  <si>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</si>
  <si>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</si>
  <si>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</si>
  <si>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</si>
  <si>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</si>
  <si>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</si>
  <si>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</si>
  <si>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</si>
  <si>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</si>
  <si>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</si>
  <si>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</si>
  <si>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</si>
  <si>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</si>
  <si>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</si>
  <si>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</si>
  <si>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</si>
  <si>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</si>
  <si>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</si>
  <si>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</si>
  <si>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</si>
  <si>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</si>
  <si>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</si>
  <si>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</si>
  <si>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</si>
  <si>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</si>
  <si>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</si>
  <si>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</si>
  <si>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</si>
  <si>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</si>
  <si>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</si>
  <si>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</si>
  <si>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</si>
  <si>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</si>
  <si>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</si>
  <si>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</si>
  <si>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</si>
  <si>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</si>
  <si>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</si>
  <si>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</si>
  <si>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</si>
  <si>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</si>
  <si>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</si>
  <si>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</si>
  <si>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</si>
  <si>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</si>
  <si>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</si>
  <si>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</si>
  <si>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</si>
  <si>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</si>
  <si>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</si>
  <si>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</si>
  <si>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</si>
  <si>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</si>
  <si>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</si>
  <si>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</si>
  <si>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</si>
  <si>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</si>
  <si>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</si>
  <si>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</si>
  <si>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</si>
  <si>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</si>
  <si>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</si>
  <si>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</si>
  <si>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</si>
  <si>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</si>
  <si>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</si>
  <si>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</si>
  <si>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</si>
  <si>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</si>
  <si>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</si>
  <si>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</si>
  <si>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</si>
  <si>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</si>
  <si>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</si>
  <si>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</si>
  <si>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</si>
  <si>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</si>
  <si>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</si>
  <si>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</si>
  <si>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</si>
  <si>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</si>
  <si>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</si>
  <si>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</si>
  <si>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</si>
  <si>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</si>
  <si>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</si>
  <si>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</si>
  <si>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</si>
  <si>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</si>
  <si>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</si>
  <si>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</si>
  <si>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</si>
  <si>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</si>
  <si>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</si>
  <si>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</si>
  <si>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</si>
  <si>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</si>
  <si>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</si>
  <si>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</si>
  <si>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</si>
  <si>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</si>
  <si>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</si>
  <si>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</si>
  <si>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</si>
  <si>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</si>
  <si>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</si>
  <si>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</si>
  <si>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</si>
  <si>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</si>
  <si>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</si>
  <si>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</si>
  <si>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</si>
  <si>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</si>
  <si>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</si>
  <si>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</si>
  <si>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</si>
  <si>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</si>
  <si>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</si>
  <si>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</si>
  <si>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</si>
  <si>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</si>
  <si>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</si>
  <si>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</si>
  <si>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</si>
  <si>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</si>
  <si>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</si>
  <si>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</si>
  <si>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</si>
  <si>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</si>
  <si>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</si>
  <si>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</si>
  <si>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</si>
  <si>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</si>
  <si>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</si>
  <si>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</si>
  <si>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</si>
  <si>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</si>
  <si>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</si>
  <si>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</si>
  <si>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</si>
  <si>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</si>
  <si>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</si>
  <si>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</si>
  <si>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</si>
  <si>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</si>
  <si>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</si>
  <si>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</si>
  <si>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</si>
  <si>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</si>
  <si>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</si>
  <si>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</si>
  <si>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</si>
  <si>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</si>
  <si>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</si>
  <si>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</si>
  <si>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</si>
  <si>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</si>
  <si>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</si>
  <si>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</si>
  <si>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</si>
  <si>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счетоводител</t>
  </si>
  <si>
    <t xml:space="preserve">Аксения Видер Михайлова - Дочева </t>
  </si>
  <si>
    <t>www.venus.eu.com</t>
  </si>
  <si>
    <t>venus.investors@gmail.com</t>
  </si>
  <si>
    <t>0899660390</t>
  </si>
  <si>
    <t>01.01.2021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</si>
</sst>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44561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44617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 t="s">
        <v>973</v>
      </c>
    </row>
    <row r="10" spans="1:2" ht="15">
      <c r="A10" s="7" t="s">
        <v>2</v>
      </c>
      <c r="B10" s="547">
        <v>44561</v>
      </c>
    </row>
    <row r="11" spans="1:2" ht="15">
      <c r="A11" s="7" t="s">
        <v>950</v>
      </c>
      <c r="B11" s="547">
        <v>44617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972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971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968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0.2641509433962264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0.0057306590257879654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0.175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0.005548949663099485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1.4324324324324325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3.4375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3.4375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0.5875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0.5875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0.04711111111111111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0.02100673801030519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0.032746623004502665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0.03170828378913992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16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0.006549324600900532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0.39622641509433965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3.8095238095238093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1110</v>
      </c>
    </row>
    <row r="4" spans="1:8" ht="15">
      <c r="A4" s="99" t="str">
        <f t="shared" si="0"/>
        <v>Винъс АД</v>
      </c>
      <c r="B4" s="99" t="str">
        <f t="shared" si="1"/>
        <v>175002913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Винъс АД</v>
      </c>
      <c r="B5" s="99" t="str">
        <f t="shared" si="1"/>
        <v>175002913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Винъс АД</v>
      </c>
      <c r="B6" s="99" t="str">
        <f t="shared" si="1"/>
        <v>175002913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Винъс АД</v>
      </c>
      <c r="B7" s="99" t="str">
        <f t="shared" si="1"/>
        <v>175002913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Винъс АД</v>
      </c>
      <c r="B8" s="99" t="str">
        <f t="shared" si="1"/>
        <v>175002913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Винъс АД</v>
      </c>
      <c r="B9" s="99" t="str">
        <f t="shared" si="1"/>
        <v>175002913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Винъс АД</v>
      </c>
      <c r="B10" s="99" t="str">
        <f t="shared" si="1"/>
        <v>175002913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Винъс АД</v>
      </c>
      <c r="B11" s="99" t="str">
        <f t="shared" si="1"/>
        <v>175002913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1110</v>
      </c>
    </row>
    <row r="12" spans="1:8" ht="15">
      <c r="A12" s="99" t="str">
        <f t="shared" si="0"/>
        <v>Винъс АД</v>
      </c>
      <c r="B12" s="99" t="str">
        <f t="shared" si="1"/>
        <v>175002913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Винъс АД</v>
      </c>
      <c r="B13" s="99" t="str">
        <f t="shared" si="1"/>
        <v>175002913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15</v>
      </c>
    </row>
    <row r="14" spans="1:8" ht="15">
      <c r="A14" s="99" t="str">
        <f t="shared" si="0"/>
        <v>Винъс АД</v>
      </c>
      <c r="B14" s="99" t="str">
        <f t="shared" si="1"/>
        <v>175002913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Винъс АД</v>
      </c>
      <c r="B15" s="99" t="str">
        <f t="shared" si="1"/>
        <v>175002913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Винъс АД</v>
      </c>
      <c r="B16" s="99" t="str">
        <f t="shared" si="1"/>
        <v>175002913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Винъс АД</v>
      </c>
      <c r="B17" s="99" t="str">
        <f t="shared" si="1"/>
        <v>175002913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Винъс АД</v>
      </c>
      <c r="B18" s="99" t="str">
        <f t="shared" si="1"/>
        <v>175002913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Винъс АД</v>
      </c>
      <c r="B19" s="99" t="str">
        <f t="shared" si="1"/>
        <v>175002913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1113</v>
      </c>
    </row>
    <row r="20" spans="1:8" ht="15">
      <c r="A20" s="99" t="str">
        <f t="shared" si="0"/>
        <v>Винъс АД</v>
      </c>
      <c r="B20" s="99" t="str">
        <f t="shared" si="1"/>
        <v>175002913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Винъс АД</v>
      </c>
      <c r="B21" s="99" t="str">
        <f t="shared" si="1"/>
        <v>175002913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1113</v>
      </c>
    </row>
    <row r="22" spans="1:8" ht="15">
      <c r="A22" s="99" t="str">
        <f t="shared" si="0"/>
        <v>Винъс АД</v>
      </c>
      <c r="B22" s="99" t="str">
        <f t="shared" si="1"/>
        <v>175002913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Винъс АД</v>
      </c>
      <c r="B23" s="99" t="str">
        <f t="shared" si="1"/>
        <v>175002913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Винъс АД</v>
      </c>
      <c r="B24" s="99" t="str">
        <f t="shared" si="1"/>
        <v>175002913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Винъс АД</v>
      </c>
      <c r="B25" s="99" t="str">
        <f t="shared" si="1"/>
        <v>175002913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Винъс АД</v>
      </c>
      <c r="B26" s="99" t="str">
        <f t="shared" si="1"/>
        <v>175002913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Винъс АД</v>
      </c>
      <c r="B27" s="99" t="str">
        <f t="shared" si="1"/>
        <v>175002913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Винъс АД</v>
      </c>
      <c r="B28" s="99" t="str">
        <f t="shared" si="1"/>
        <v>175002913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Винъс АД</v>
      </c>
      <c r="B29" s="99" t="str">
        <f t="shared" si="1"/>
        <v>175002913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Винъс АД</v>
      </c>
      <c r="B30" s="99" t="str">
        <f t="shared" si="1"/>
        <v>175002913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Винъс АД</v>
      </c>
      <c r="B31" s="99" t="str">
        <f t="shared" si="1"/>
        <v>175002913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Винъс АД</v>
      </c>
      <c r="B32" s="99" t="str">
        <f t="shared" si="1"/>
        <v>175002913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Винъс АД</v>
      </c>
      <c r="B33" s="99" t="str">
        <f t="shared" si="1"/>
        <v>175002913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Винъс АД</v>
      </c>
      <c r="B34" s="99" t="str">
        <f t="shared" si="1"/>
        <v>175002913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Винъс АД</v>
      </c>
      <c r="B36" s="99" t="str">
        <f t="shared" si="4"/>
        <v>175002913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Винъс АД</v>
      </c>
      <c r="B37" s="99" t="str">
        <f t="shared" si="4"/>
        <v>175002913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Винъс АД</v>
      </c>
      <c r="B38" s="99" t="str">
        <f t="shared" si="4"/>
        <v>175002913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Винъс АД</v>
      </c>
      <c r="B39" s="99" t="str">
        <f t="shared" si="4"/>
        <v>175002913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Винъс АД</v>
      </c>
      <c r="B40" s="99" t="str">
        <f t="shared" si="4"/>
        <v>175002913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10</v>
      </c>
    </row>
    <row r="41" spans="1:8" ht="15">
      <c r="A41" s="99" t="str">
        <f t="shared" si="3"/>
        <v>Винъс АД</v>
      </c>
      <c r="B41" s="99" t="str">
        <f t="shared" si="4"/>
        <v>175002913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2248</v>
      </c>
    </row>
    <row r="42" spans="1:8" ht="15">
      <c r="A42" s="99" t="str">
        <f t="shared" si="3"/>
        <v>Винъс АД</v>
      </c>
      <c r="B42" s="99" t="str">
        <f t="shared" si="4"/>
        <v>175002913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Винъс АД</v>
      </c>
      <c r="B43" s="99" t="str">
        <f t="shared" si="4"/>
        <v>175002913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Винъс АД</v>
      </c>
      <c r="B44" s="99" t="str">
        <f t="shared" si="4"/>
        <v>175002913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Винъс АД</v>
      </c>
      <c r="B45" s="99" t="str">
        <f t="shared" si="4"/>
        <v>175002913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Винъс АД</v>
      </c>
      <c r="B46" s="99" t="str">
        <f t="shared" si="4"/>
        <v>175002913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Винъс АД</v>
      </c>
      <c r="B47" s="99" t="str">
        <f t="shared" si="4"/>
        <v>175002913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Винъс АД</v>
      </c>
      <c r="B48" s="99" t="str">
        <f t="shared" si="4"/>
        <v>175002913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Винъс АД</v>
      </c>
      <c r="B49" s="99" t="str">
        <f t="shared" si="4"/>
        <v>175002913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">
      <c r="A50" s="99" t="str">
        <f t="shared" si="3"/>
        <v>Винъс АД</v>
      </c>
      <c r="B50" s="99" t="str">
        <f t="shared" si="4"/>
        <v>175002913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">
      <c r="A51" s="99" t="str">
        <f t="shared" si="3"/>
        <v>Винъс АД</v>
      </c>
      <c r="B51" s="99" t="str">
        <f t="shared" si="4"/>
        <v>175002913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Винъс АД</v>
      </c>
      <c r="B52" s="99" t="str">
        <f t="shared" si="4"/>
        <v>175002913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Винъс АД</v>
      </c>
      <c r="B53" s="99" t="str">
        <f t="shared" si="4"/>
        <v>175002913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Винъс АД</v>
      </c>
      <c r="B54" s="99" t="str">
        <f t="shared" si="4"/>
        <v>175002913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Винъс АД</v>
      </c>
      <c r="B55" s="99" t="str">
        <f t="shared" si="4"/>
        <v>175002913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Винъс АД</v>
      </c>
      <c r="B56" s="99" t="str">
        <f t="shared" si="4"/>
        <v>175002913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</v>
      </c>
    </row>
    <row r="57" spans="1:8" ht="15">
      <c r="A57" s="99" t="str">
        <f t="shared" si="3"/>
        <v>Винъс АД</v>
      </c>
      <c r="B57" s="99" t="str">
        <f t="shared" si="4"/>
        <v>175002913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228</v>
      </c>
    </row>
    <row r="58" spans="1:8" ht="15">
      <c r="A58" s="99" t="str">
        <f t="shared" si="3"/>
        <v>Винъс АД</v>
      </c>
      <c r="B58" s="99" t="str">
        <f t="shared" si="4"/>
        <v>175002913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Винъс АД</v>
      </c>
      <c r="B59" s="99" t="str">
        <f t="shared" si="4"/>
        <v>175002913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Винъс АД</v>
      </c>
      <c r="B60" s="99" t="str">
        <f t="shared" si="4"/>
        <v>175002913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Винъс АД</v>
      </c>
      <c r="B61" s="99" t="str">
        <f t="shared" si="4"/>
        <v>175002913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Винъс АД</v>
      </c>
      <c r="B62" s="99" t="str">
        <f t="shared" si="4"/>
        <v>175002913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Винъс АД</v>
      </c>
      <c r="B63" s="99" t="str">
        <f t="shared" si="4"/>
        <v>175002913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Винъс АД</v>
      </c>
      <c r="B64" s="99" t="str">
        <f t="shared" si="4"/>
        <v>175002913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Винъс АД</v>
      </c>
      <c r="B65" s="99" t="str">
        <f t="shared" si="4"/>
        <v>175002913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47</v>
      </c>
    </row>
    <row r="66" spans="1:8" ht="15">
      <c r="A66" s="99" t="str">
        <f t="shared" si="3"/>
        <v>Винъс АД</v>
      </c>
      <c r="B66" s="99" t="str">
        <f t="shared" si="4"/>
        <v>175002913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Винъс АД</v>
      </c>
      <c r="B68" s="99" t="str">
        <f t="shared" si="7"/>
        <v>175002913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Винъс АД</v>
      </c>
      <c r="B69" s="99" t="str">
        <f t="shared" si="7"/>
        <v>175002913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47</v>
      </c>
    </row>
    <row r="70" spans="1:8" ht="15">
      <c r="A70" s="99" t="str">
        <f t="shared" si="6"/>
        <v>Винъс АД</v>
      </c>
      <c r="B70" s="99" t="str">
        <f t="shared" si="7"/>
        <v>175002913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Винъс АД</v>
      </c>
      <c r="B71" s="99" t="str">
        <f t="shared" si="7"/>
        <v>175002913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275</v>
      </c>
    </row>
    <row r="72" spans="1:8" ht="15">
      <c r="A72" s="99" t="str">
        <f t="shared" si="6"/>
        <v>Винъс АД</v>
      </c>
      <c r="B72" s="99" t="str">
        <f t="shared" si="7"/>
        <v>175002913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2523</v>
      </c>
    </row>
    <row r="73" spans="1:8" ht="15">
      <c r="A73" s="99" t="str">
        <f t="shared" si="6"/>
        <v>Винъс АД</v>
      </c>
      <c r="B73" s="99" t="str">
        <f t="shared" si="7"/>
        <v>175002913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">
      <c r="A74" s="99" t="str">
        <f t="shared" si="6"/>
        <v>Винъс АД</v>
      </c>
      <c r="B74" s="99" t="str">
        <f t="shared" si="7"/>
        <v>175002913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">
      <c r="A75" s="99" t="str">
        <f t="shared" si="6"/>
        <v>Винъс АД</v>
      </c>
      <c r="B75" s="99" t="str">
        <f t="shared" si="7"/>
        <v>175002913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Винъс АД</v>
      </c>
      <c r="B76" s="99" t="str">
        <f t="shared" si="7"/>
        <v>175002913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Винъс АД</v>
      </c>
      <c r="B77" s="99" t="str">
        <f t="shared" si="7"/>
        <v>175002913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Винъс АД</v>
      </c>
      <c r="B78" s="99" t="str">
        <f t="shared" si="7"/>
        <v>175002913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Винъс АД</v>
      </c>
      <c r="B79" s="99" t="str">
        <f t="shared" si="7"/>
        <v>175002913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">
      <c r="A80" s="99" t="str">
        <f t="shared" si="6"/>
        <v>Винъс АД</v>
      </c>
      <c r="B80" s="99" t="str">
        <f t="shared" si="7"/>
        <v>175002913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Винъс АД</v>
      </c>
      <c r="B81" s="99" t="str">
        <f t="shared" si="7"/>
        <v>175002913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Винъс АД</v>
      </c>
      <c r="B82" s="99" t="str">
        <f t="shared" si="7"/>
        <v>175002913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Винъс АД</v>
      </c>
      <c r="B83" s="99" t="str">
        <f t="shared" si="7"/>
        <v>175002913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Винъс АД</v>
      </c>
      <c r="B84" s="99" t="str">
        <f t="shared" si="7"/>
        <v>175002913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Винъс АД</v>
      </c>
      <c r="B85" s="99" t="str">
        <f t="shared" si="7"/>
        <v>175002913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Винъс АД</v>
      </c>
      <c r="B86" s="99" t="str">
        <f t="shared" si="7"/>
        <v>175002913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">
      <c r="A87" s="99" t="str">
        <f t="shared" si="6"/>
        <v>Винъс АД</v>
      </c>
      <c r="B87" s="99" t="str">
        <f t="shared" si="7"/>
        <v>175002913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-634</v>
      </c>
    </row>
    <row r="88" spans="1:8" ht="15">
      <c r="A88" s="99" t="str">
        <f t="shared" si="6"/>
        <v>Винъс АД</v>
      </c>
      <c r="B88" s="99" t="str">
        <f t="shared" si="7"/>
        <v>175002913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">
      <c r="A89" s="99" t="str">
        <f t="shared" si="6"/>
        <v>Винъс АД</v>
      </c>
      <c r="B89" s="99" t="str">
        <f t="shared" si="7"/>
        <v>175002913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-697</v>
      </c>
    </row>
    <row r="90" spans="1:8" ht="15">
      <c r="A90" s="99" t="str">
        <f t="shared" si="6"/>
        <v>Винъс АД</v>
      </c>
      <c r="B90" s="99" t="str">
        <f t="shared" si="7"/>
        <v>175002913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Винъс АД</v>
      </c>
      <c r="B91" s="99" t="str">
        <f t="shared" si="7"/>
        <v>175002913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14</v>
      </c>
    </row>
    <row r="92" spans="1:8" ht="15">
      <c r="A92" s="99" t="str">
        <f t="shared" si="6"/>
        <v>Винъс АД</v>
      </c>
      <c r="B92" s="99" t="str">
        <f t="shared" si="7"/>
        <v>175002913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Винъс АД</v>
      </c>
      <c r="B93" s="99" t="str">
        <f t="shared" si="7"/>
        <v>175002913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-620</v>
      </c>
    </row>
    <row r="94" spans="1:8" ht="15">
      <c r="A94" s="99" t="str">
        <f t="shared" si="6"/>
        <v>Винъс АД</v>
      </c>
      <c r="B94" s="99" t="str">
        <f t="shared" si="7"/>
        <v>175002913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2443</v>
      </c>
    </row>
    <row r="95" spans="1:8" ht="15">
      <c r="A95" s="99" t="str">
        <f t="shared" si="6"/>
        <v>Винъс АД</v>
      </c>
      <c r="B95" s="99" t="str">
        <f t="shared" si="7"/>
        <v>175002913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Винъс АД</v>
      </c>
      <c r="B96" s="99" t="str">
        <f t="shared" si="7"/>
        <v>175002913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Винъс АД</v>
      </c>
      <c r="B97" s="99" t="str">
        <f t="shared" si="7"/>
        <v>175002913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Винъс АД</v>
      </c>
      <c r="B98" s="99" t="str">
        <f t="shared" si="7"/>
        <v>175002913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80</v>
      </c>
    </row>
    <row r="111" spans="1:8" ht="1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61</v>
      </c>
    </row>
    <row r="114" spans="1:8" ht="1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</v>
      </c>
    </row>
    <row r="115" spans="1:8" ht="1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</v>
      </c>
    </row>
    <row r="117" spans="1:8" ht="1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</v>
      </c>
    </row>
    <row r="118" spans="1:8" ht="1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80</v>
      </c>
    </row>
    <row r="121" spans="1:8" ht="1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80</v>
      </c>
    </row>
    <row r="125" spans="1:8" ht="1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2523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</v>
      </c>
    </row>
    <row r="128" spans="1:8" ht="1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</v>
      </c>
    </row>
    <row r="129" spans="1:8" ht="1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</v>
      </c>
    </row>
    <row r="130" spans="1:8" ht="1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11</v>
      </c>
    </row>
    <row r="131" spans="1:8" ht="1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</v>
      </c>
    </row>
    <row r="132" spans="1:8" ht="1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</v>
      </c>
    </row>
    <row r="135" spans="1:8" ht="1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36</v>
      </c>
    </row>
    <row r="138" spans="1:8" ht="1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</v>
      </c>
    </row>
    <row r="143" spans="1:8" ht="1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37</v>
      </c>
    </row>
    <row r="144" spans="1:8" ht="1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16</v>
      </c>
    </row>
    <row r="145" spans="1:8" ht="1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37</v>
      </c>
    </row>
    <row r="148" spans="1:8" ht="1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16</v>
      </c>
    </row>
    <row r="149" spans="1:8" ht="1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16</v>
      </c>
    </row>
    <row r="154" spans="1:8" ht="1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</v>
      </c>
    </row>
    <row r="155" spans="1:8" ht="1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14</v>
      </c>
    </row>
    <row r="156" spans="1:8" ht="1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53</v>
      </c>
    </row>
    <row r="157" spans="1:8" ht="1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53</v>
      </c>
    </row>
    <row r="160" spans="1:8" ht="1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53</v>
      </c>
    </row>
    <row r="162" spans="1:8" ht="1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53</v>
      </c>
    </row>
    <row r="171" spans="1:8" ht="1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53</v>
      </c>
    </row>
    <row r="175" spans="1:8" ht="1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53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56</v>
      </c>
    </row>
    <row r="182" spans="1:8" ht="1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-19</v>
      </c>
    </row>
    <row r="183" spans="1:8" ht="1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-12</v>
      </c>
    </row>
    <row r="185" spans="1:8" ht="1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</v>
      </c>
    </row>
    <row r="186" spans="1:8" ht="1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</v>
      </c>
    </row>
    <row r="191" spans="1:8" ht="1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23</v>
      </c>
    </row>
    <row r="192" spans="1:8" ht="1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23</v>
      </c>
    </row>
    <row r="213" spans="1:8" ht="1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24</v>
      </c>
    </row>
    <row r="214" spans="1:8" ht="1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47</v>
      </c>
    </row>
    <row r="215" spans="1:8" ht="1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14</v>
      </c>
    </row>
    <row r="356" spans="1:8" ht="1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77</v>
      </c>
    </row>
    <row r="369" spans="1:8" ht="1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77</v>
      </c>
    </row>
    <row r="372" spans="1:8" ht="1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-698</v>
      </c>
    </row>
    <row r="373" spans="1:8" ht="1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1</v>
      </c>
    </row>
    <row r="374" spans="1:8" ht="1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1</v>
      </c>
    </row>
    <row r="375" spans="1:8" ht="1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-697</v>
      </c>
    </row>
    <row r="377" spans="1:8" ht="1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-697</v>
      </c>
    </row>
    <row r="391" spans="1:8" ht="1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-697</v>
      </c>
    </row>
    <row r="394" spans="1:8" ht="1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2428</v>
      </c>
    </row>
    <row r="417" spans="1:8" ht="1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1</v>
      </c>
    </row>
    <row r="418" spans="1:8" ht="1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1</v>
      </c>
    </row>
    <row r="419" spans="1:8" ht="1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2429</v>
      </c>
    </row>
    <row r="421" spans="1:8" ht="1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14</v>
      </c>
    </row>
    <row r="422" spans="1:8" ht="1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2443</v>
      </c>
    </row>
    <row r="435" spans="1:8" ht="1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2443</v>
      </c>
    </row>
    <row r="438" spans="1:8" ht="1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1110</v>
      </c>
    </row>
    <row r="462" spans="1:8" ht="1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1110</v>
      </c>
    </row>
    <row r="470" spans="1:8" ht="1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15</v>
      </c>
    </row>
    <row r="472" spans="1:8" ht="1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1113</v>
      </c>
    </row>
    <row r="490" spans="1:8" ht="1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2238</v>
      </c>
    </row>
    <row r="491" spans="1:8" ht="1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1110</v>
      </c>
    </row>
    <row r="552" spans="1:8" ht="1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1110</v>
      </c>
    </row>
    <row r="560" spans="1:8" ht="1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15</v>
      </c>
    </row>
    <row r="562" spans="1:8" ht="1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1113</v>
      </c>
    </row>
    <row r="580" spans="1:8" ht="1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2238</v>
      </c>
    </row>
    <row r="581" spans="1:8" ht="1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1110</v>
      </c>
    </row>
    <row r="642" spans="1:8" ht="1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1110</v>
      </c>
    </row>
    <row r="650" spans="1:8" ht="1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15</v>
      </c>
    </row>
    <row r="652" spans="1:8" ht="1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1113</v>
      </c>
    </row>
    <row r="670" spans="1:8" ht="1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2238</v>
      </c>
    </row>
    <row r="671" spans="1:8" ht="1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1110</v>
      </c>
    </row>
    <row r="882" spans="1:8" ht="1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1110</v>
      </c>
    </row>
    <row r="890" spans="1:8" ht="1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15</v>
      </c>
    </row>
    <row r="892" spans="1:8" ht="1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1113</v>
      </c>
    </row>
    <row r="910" spans="1:8" ht="1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2238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9</v>
      </c>
    </row>
    <row r="929" spans="1:8" ht="1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228</v>
      </c>
    </row>
    <row r="943" spans="1:8" ht="1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228</v>
      </c>
    </row>
    <row r="944" spans="1:8" ht="1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9</v>
      </c>
    </row>
    <row r="961" spans="1:8" ht="1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228</v>
      </c>
    </row>
    <row r="975" spans="1:8" ht="1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228</v>
      </c>
    </row>
    <row r="976" spans="1:8" ht="1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80</v>
      </c>
    </row>
    <row r="1039" spans="1:8" ht="1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61</v>
      </c>
    </row>
    <row r="1041" spans="1:8" ht="1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9</v>
      </c>
    </row>
    <row r="1042" spans="1:8" ht="1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 ht="1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</v>
      </c>
    </row>
    <row r="1044" spans="1:8" ht="1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</v>
      </c>
    </row>
    <row r="1047" spans="1:8" ht="1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</v>
      </c>
    </row>
    <row r="1048" spans="1:8" ht="1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80</v>
      </c>
    </row>
    <row r="1050" spans="1:8" ht="1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80</v>
      </c>
    </row>
    <row r="1051" spans="1:8" ht="1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80</v>
      </c>
    </row>
    <row r="1082" spans="1:8" ht="1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61</v>
      </c>
    </row>
    <row r="1084" spans="1:8" ht="1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9</v>
      </c>
    </row>
    <row r="1085" spans="1:8" ht="1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</v>
      </c>
    </row>
    <row r="1086" spans="1:8" ht="1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</v>
      </c>
    </row>
    <row r="1087" spans="1:8" ht="1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</v>
      </c>
    </row>
    <row r="1090" spans="1:8" ht="1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</v>
      </c>
    </row>
    <row r="1091" spans="1:8" ht="1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80</v>
      </c>
    </row>
    <row r="1093" spans="1:8" ht="1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80</v>
      </c>
    </row>
    <row r="1094" spans="1:8" ht="1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G64" sqref="G64:G6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1110</v>
      </c>
      <c r="D12" s="187">
        <v>1116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1110</v>
      </c>
      <c r="D20" s="567">
        <f>SUM(D12:D19)</f>
        <v>1116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15</v>
      </c>
      <c r="D22" s="464">
        <v>15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-634</v>
      </c>
      <c r="H28" s="565">
        <f>SUM(H29:H31)</f>
        <v>-622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-697</v>
      </c>
      <c r="H30" s="187">
        <v>-685</v>
      </c>
      <c r="M30" s="92"/>
    </row>
    <row r="31" spans="1:8" ht="15">
      <c r="A31" s="84" t="s">
        <v>91</v>
      </c>
      <c r="B31" s="86" t="s">
        <v>92</v>
      </c>
      <c r="C31" s="188">
        <v>1113</v>
      </c>
      <c r="D31" s="187">
        <v>1113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14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1113</v>
      </c>
      <c r="D33" s="567">
        <f>D31+D32</f>
        <v>1113</v>
      </c>
      <c r="E33" s="191" t="s">
        <v>101</v>
      </c>
      <c r="F33" s="87" t="s">
        <v>102</v>
      </c>
      <c r="G33" s="188"/>
      <c r="H33" s="187">
        <v>-13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-620</v>
      </c>
      <c r="H34" s="567">
        <f>H28+H32+H33</f>
        <v>-635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2443</v>
      </c>
      <c r="H37" s="569">
        <f>H26+H18+H34</f>
        <v>2428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10</v>
      </c>
      <c r="D55" s="466">
        <v>8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2248</v>
      </c>
      <c r="D56" s="571">
        <f>D20+D21+D22+D28+D33+D46+D52+D54+D55</f>
        <v>2252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80</v>
      </c>
      <c r="H61" s="565">
        <f>SUM(H62:H68)</f>
        <v>67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61</v>
      </c>
      <c r="H64" s="187">
        <v>54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9</v>
      </c>
      <c r="H65" s="187">
        <v>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>
        <v>3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</v>
      </c>
      <c r="H67" s="187"/>
    </row>
    <row r="68" spans="1:8" ht="1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5</v>
      </c>
      <c r="H68" s="187">
        <v>8</v>
      </c>
    </row>
    <row r="69" spans="1:8" ht="1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80</v>
      </c>
      <c r="H71" s="567">
        <f>H59+H60+H61+H69+H70</f>
        <v>67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9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228</v>
      </c>
      <c r="D76" s="567">
        <f>SUM(D68:D75)</f>
        <v>219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80</v>
      </c>
      <c r="H79" s="569">
        <f>H71+H73+H75+H77</f>
        <v>67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47</v>
      </c>
      <c r="D88" s="187">
        <v>24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47</v>
      </c>
      <c r="D92" s="567">
        <f>SUM(D88:D91)</f>
        <v>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275</v>
      </c>
      <c r="D94" s="571">
        <f>D65+D76+D85+D92+D93</f>
        <v>243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2523</v>
      </c>
      <c r="D95" s="573">
        <f>D94+D56</f>
        <v>2495</v>
      </c>
      <c r="E95" s="220" t="s">
        <v>916</v>
      </c>
      <c r="F95" s="476" t="s">
        <v>268</v>
      </c>
      <c r="G95" s="572">
        <f>G37+G40+G56+G79</f>
        <v>2523</v>
      </c>
      <c r="H95" s="573">
        <f>H37+H40+H56+H79</f>
        <v>2495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44617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3" sqref="D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</v>
      </c>
      <c r="D12" s="308">
        <v>1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12</v>
      </c>
      <c r="D13" s="308">
        <v>13</v>
      </c>
      <c r="E13" s="185" t="s">
        <v>281</v>
      </c>
      <c r="F13" s="231" t="s">
        <v>282</v>
      </c>
      <c r="G13" s="307"/>
      <c r="H13" s="308">
        <v>10</v>
      </c>
    </row>
    <row r="14" spans="1:8" ht="15">
      <c r="A14" s="185" t="s">
        <v>283</v>
      </c>
      <c r="B14" s="181" t="s">
        <v>284</v>
      </c>
      <c r="C14" s="307">
        <v>5</v>
      </c>
      <c r="D14" s="308">
        <v>6</v>
      </c>
      <c r="E14" s="236" t="s">
        <v>285</v>
      </c>
      <c r="F14" s="231" t="s">
        <v>286</v>
      </c>
      <c r="G14" s="307">
        <v>53</v>
      </c>
      <c r="H14" s="308">
        <v>17</v>
      </c>
    </row>
    <row r="15" spans="1:8" ht="15">
      <c r="A15" s="185" t="s">
        <v>287</v>
      </c>
      <c r="B15" s="181" t="s">
        <v>288</v>
      </c>
      <c r="C15" s="307">
        <v>11</v>
      </c>
      <c r="D15" s="308">
        <v>11</v>
      </c>
      <c r="E15" s="236" t="s">
        <v>79</v>
      </c>
      <c r="F15" s="231" t="s">
        <v>289</v>
      </c>
      <c r="G15" s="307"/>
      <c r="H15" s="308">
        <v>33</v>
      </c>
    </row>
    <row r="16" spans="1:8" ht="15.75">
      <c r="A16" s="185" t="s">
        <v>290</v>
      </c>
      <c r="B16" s="181" t="s">
        <v>291</v>
      </c>
      <c r="C16" s="307">
        <v>2</v>
      </c>
      <c r="D16" s="308">
        <v>2</v>
      </c>
      <c r="E16" s="227" t="s">
        <v>52</v>
      </c>
      <c r="F16" s="255" t="s">
        <v>292</v>
      </c>
      <c r="G16" s="597">
        <f>SUM(G12:G15)</f>
        <v>53</v>
      </c>
      <c r="H16" s="598">
        <f>SUM(H12:H15)</f>
        <v>60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5</v>
      </c>
      <c r="D19" s="308">
        <v>38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36</v>
      </c>
      <c r="D22" s="598">
        <f>SUM(D12:D18)+D19</f>
        <v>71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>
        <v>1</v>
      </c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</v>
      </c>
      <c r="D29" s="598">
        <f>SUM(D25:D28)</f>
        <v>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37</v>
      </c>
      <c r="D31" s="604">
        <f>D29+D22</f>
        <v>72</v>
      </c>
      <c r="E31" s="242" t="s">
        <v>800</v>
      </c>
      <c r="F31" s="257" t="s">
        <v>331</v>
      </c>
      <c r="G31" s="244">
        <f>G16+G18+G27</f>
        <v>53</v>
      </c>
      <c r="H31" s="245">
        <f>H16+H18+H27</f>
        <v>60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12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37</v>
      </c>
      <c r="D36" s="606">
        <f>D31-D34+D35</f>
        <v>72</v>
      </c>
      <c r="E36" s="253" t="s">
        <v>346</v>
      </c>
      <c r="F36" s="247" t="s">
        <v>347</v>
      </c>
      <c r="G36" s="258">
        <f>G35-G34+G31</f>
        <v>53</v>
      </c>
      <c r="H36" s="259">
        <f>H35-H34+H31</f>
        <v>60</v>
      </c>
    </row>
    <row r="37" spans="1:8" ht="15.75">
      <c r="A37" s="252" t="s">
        <v>348</v>
      </c>
      <c r="B37" s="222" t="s">
        <v>349</v>
      </c>
      <c r="C37" s="603">
        <f>IF((G36-C36)&gt;0,G36-C36,0)</f>
        <v>16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12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16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12</v>
      </c>
    </row>
    <row r="43" spans="1:8" ht="15">
      <c r="A43" s="224" t="s">
        <v>364</v>
      </c>
      <c r="B43" s="177" t="s">
        <v>365</v>
      </c>
      <c r="C43" s="307">
        <v>2</v>
      </c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14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12</v>
      </c>
    </row>
    <row r="45" spans="1:8" ht="15.75" thickBot="1">
      <c r="A45" s="261" t="s">
        <v>371</v>
      </c>
      <c r="B45" s="262" t="s">
        <v>372</v>
      </c>
      <c r="C45" s="599">
        <f>C36+C38+C42</f>
        <v>53</v>
      </c>
      <c r="D45" s="600">
        <f>D36+D38+D42</f>
        <v>72</v>
      </c>
      <c r="E45" s="261" t="s">
        <v>373</v>
      </c>
      <c r="F45" s="263" t="s">
        <v>374</v>
      </c>
      <c r="G45" s="599">
        <f>G42+G36</f>
        <v>53</v>
      </c>
      <c r="H45" s="600">
        <f>H42+H36</f>
        <v>72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44617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0">
      <selection activeCell="C21" sqref="C2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ВИНЪС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56</v>
      </c>
      <c r="D11" s="187">
        <v>50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-19</v>
      </c>
      <c r="D12" s="187">
        <v>-21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-12</v>
      </c>
      <c r="D14" s="187">
        <v>-12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</v>
      </c>
      <c r="D15" s="187">
        <v>-3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23</v>
      </c>
      <c r="D21" s="628">
        <f>SUM(D11:D20)</f>
        <v>14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23</v>
      </c>
      <c r="D44" s="298">
        <f>D43+D33+D21</f>
        <v>14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24</v>
      </c>
      <c r="D45" s="300">
        <v>10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47</v>
      </c>
      <c r="D46" s="302">
        <f>D45+D44</f>
        <v>24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44617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6" sqref="J1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-698</v>
      </c>
      <c r="K13" s="554"/>
      <c r="L13" s="553">
        <f>SUM(C13:K13)</f>
        <v>2428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1</v>
      </c>
      <c r="K14" s="159">
        <f t="shared" si="0"/>
        <v>0</v>
      </c>
      <c r="L14" s="619">
        <f aca="true" t="shared" si="1" ref="L14:L34">SUM(C14:K14)</f>
        <v>1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>
        <v>1</v>
      </c>
      <c r="K15" s="307"/>
      <c r="L15" s="553">
        <f t="shared" si="1"/>
        <v>1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-697</v>
      </c>
      <c r="K17" s="622">
        <f t="shared" si="2"/>
        <v>0</v>
      </c>
      <c r="L17" s="553">
        <f t="shared" si="1"/>
        <v>2429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14</v>
      </c>
      <c r="J18" s="553">
        <f>+'1-Баланс'!G33</f>
        <v>0</v>
      </c>
      <c r="K18" s="554"/>
      <c r="L18" s="553">
        <f t="shared" si="1"/>
        <v>14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77</v>
      </c>
      <c r="J31" s="622">
        <f t="shared" si="6"/>
        <v>-697</v>
      </c>
      <c r="K31" s="622">
        <f t="shared" si="6"/>
        <v>0</v>
      </c>
      <c r="L31" s="553">
        <f t="shared" si="1"/>
        <v>2443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77</v>
      </c>
      <c r="J34" s="556">
        <f t="shared" si="7"/>
        <v>-697</v>
      </c>
      <c r="K34" s="556">
        <f t="shared" si="7"/>
        <v>0</v>
      </c>
      <c r="L34" s="620">
        <f t="shared" si="1"/>
        <v>2443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44617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2" sqref="D1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1110</v>
      </c>
      <c r="E11" s="319"/>
      <c r="F11" s="319"/>
      <c r="G11" s="320">
        <f>D11+E11-F11</f>
        <v>1110</v>
      </c>
      <c r="H11" s="319"/>
      <c r="I11" s="319"/>
      <c r="J11" s="320">
        <f>G11+H11-I11</f>
        <v>1110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1110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1110</v>
      </c>
      <c r="E19" s="321">
        <f>SUM(E11:E18)</f>
        <v>0</v>
      </c>
      <c r="F19" s="321">
        <f>SUM(F11:F18)</f>
        <v>0</v>
      </c>
      <c r="G19" s="320">
        <f t="shared" si="2"/>
        <v>1110</v>
      </c>
      <c r="H19" s="321">
        <f>SUM(H11:H18)</f>
        <v>0</v>
      </c>
      <c r="I19" s="321">
        <f>SUM(I11:I18)</f>
        <v>0</v>
      </c>
      <c r="J19" s="320">
        <f t="shared" si="3"/>
        <v>1110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1110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15</v>
      </c>
      <c r="E21" s="319"/>
      <c r="F21" s="319"/>
      <c r="G21" s="320">
        <f t="shared" si="2"/>
        <v>15</v>
      </c>
      <c r="H21" s="319"/>
      <c r="I21" s="319"/>
      <c r="J21" s="320">
        <f t="shared" si="3"/>
        <v>15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15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1113</v>
      </c>
      <c r="E41" s="319"/>
      <c r="F41" s="319"/>
      <c r="G41" s="320">
        <f t="shared" si="2"/>
        <v>1113</v>
      </c>
      <c r="H41" s="319"/>
      <c r="I41" s="319"/>
      <c r="J41" s="320">
        <f t="shared" si="3"/>
        <v>1113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1113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2238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2238</v>
      </c>
      <c r="H42" s="340">
        <f t="shared" si="11"/>
        <v>0</v>
      </c>
      <c r="I42" s="340">
        <f t="shared" si="11"/>
        <v>0</v>
      </c>
      <c r="J42" s="340">
        <f t="shared" si="11"/>
        <v>2238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2238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44617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9" zoomScaleNormal="85" zoomScaleSheetLayoutView="79" zoomScalePageLayoutView="0" workbookViewId="0" topLeftCell="A1">
      <selection activeCell="D90" sqref="D9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9</v>
      </c>
      <c r="D31" s="359">
        <v>9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228</v>
      </c>
      <c r="D45" s="429">
        <f>D26+D30+D31+D33+D32+D34+D35+D40</f>
        <v>228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228</v>
      </c>
      <c r="D46" s="435">
        <f>D45+D23+D21+D11</f>
        <v>228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80</v>
      </c>
      <c r="D87" s="125">
        <f>SUM(D88:D92)+D96</f>
        <v>80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61</v>
      </c>
      <c r="D89" s="188">
        <v>61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9</v>
      </c>
      <c r="D90" s="188">
        <v>9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</v>
      </c>
      <c r="D91" s="188">
        <v>1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5</v>
      </c>
      <c r="D92" s="129">
        <f>SUM(D93:D95)</f>
        <v>5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5</v>
      </c>
      <c r="D95" s="188">
        <v>5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4</v>
      </c>
      <c r="D96" s="188">
        <v>4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80</v>
      </c>
      <c r="D98" s="424">
        <f>D87+D82+D77+D73+D97</f>
        <v>80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80</v>
      </c>
      <c r="D99" s="418">
        <f>D98+D70+D68</f>
        <v>80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44617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44617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2523</v>
      </c>
      <c r="D6" s="644">
        <f aca="true" t="shared" si="0" ref="D6:D15">C6-E6</f>
        <v>0</v>
      </c>
      <c r="E6" s="643">
        <f>'1-Баланс'!G95</f>
        <v>2523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2443</v>
      </c>
      <c r="D7" s="644">
        <f t="shared" si="0"/>
        <v>-620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14</v>
      </c>
      <c r="D8" s="644">
        <f t="shared" si="0"/>
        <v>0</v>
      </c>
      <c r="E8" s="643">
        <f>ABS('2-Отчет за доходите'!C44)-ABS('2-Отчет за доходите'!G44)</f>
        <v>14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24</v>
      </c>
      <c r="D9" s="644">
        <f t="shared" si="0"/>
        <v>0</v>
      </c>
      <c r="E9" s="643">
        <f>'3-Отчет за паричния поток'!C45</f>
        <v>24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47</v>
      </c>
      <c r="D10" s="644">
        <f t="shared" si="0"/>
        <v>0</v>
      </c>
      <c r="E10" s="643">
        <f>'3-Отчет за паричния поток'!C46</f>
        <v>47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2443</v>
      </c>
      <c r="D11" s="644">
        <f t="shared" si="0"/>
        <v>0</v>
      </c>
      <c r="E11" s="643">
        <f>'4-Отчет за собствения капитал'!L34</f>
        <v>2443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2017-02-27T11:19:49Z</cp:lastPrinted>
  <dcterms:created xsi:type="dcterms:W3CDTF">2006-09-16T00:00:00Z</dcterms:created>
  <dcterms:modified xsi:type="dcterms:W3CDTF">2022-02-27T08:32:50Z</dcterms:modified>
  <cp:category/>
  <cp:version/>
  <cp:contentType/>
  <cp:contentStatus/>
</cp:coreProperties>
</file>