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<sst xmlns="http://schemas.openxmlformats.org/spreadsheetml/2006/main" count="1069" uniqueCount="879">
  <si>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</si>
  <si>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</si>
  <si>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</si>
  <si>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</si>
  <si>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</si>
  <si>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</si>
  <si>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</si>
  <si>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</si>
  <si>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</si>
  <si>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</si>
  <si>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</si>
  <si>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</si>
  <si>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</si>
  <si>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</si>
  <si>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</si>
  <si>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</si>
  <si>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</si>
  <si>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</si>
  <si>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</si>
  <si>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</si>
  <si>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</si>
  <si>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</si>
  <si>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</si>
  <si>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</si>
  <si>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</si>
  <si>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</si>
  <si>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</si>
  <si>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</si>
  <si>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</si>
  <si>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</si>
  <si>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</si>
  <si>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</si>
  <si>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</si>
  <si>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</si>
  <si>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</si>
  <si>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</si>
  <si>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</si>
  <si>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</si>
  <si>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</si>
  <si>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</si>
  <si>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</si>
  <si>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</si>
  <si>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</si>
  <si>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</si>
  <si>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</si>
  <si>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</si>
  <si>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</si>
  <si>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</si>
  <si>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</si>
  <si>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</si>
  <si>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</si>
  <si>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</si>
  <si>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</si>
  <si>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</si>
  <si>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</si>
  <si>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</si>
  <si>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</si>
  <si>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</si>
  <si>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</si>
  <si>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</si>
  <si>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</si>
  <si>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</si>
  <si>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</si>
  <si>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</si>
  <si>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</si>
  <si>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</si>
  <si>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</si>
  <si>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</si>
  <si>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</si>
  <si>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</si>
  <si>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</si>
  <si>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</si>
  <si>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</si>
  <si>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</si>
  <si>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</si>
  <si>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</si>
  <si>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</si>
  <si>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</si>
  <si>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</si>
  <si>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</si>
  <si>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</si>
  <si>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</si>
  <si>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</si>
  <si>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</si>
  <si>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</si>
  <si>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</si>
  <si>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</si>
  <si>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</si>
  <si>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</si>
  <si>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</si>
  <si>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</si>
  <si>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</si>
  <si>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</si>
  <si>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</si>
  <si>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</si>
  <si>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</si>
  <si>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</si>
  <si>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</si>
  <si>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</si>
  <si>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</si>
  <si>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</si>
  <si>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</si>
  <si>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</si>
  <si>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</si>
  <si>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</si>
  <si>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</si>
  <si>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</si>
  <si>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</si>
  <si>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</si>
  <si>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</si>
  <si>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</si>
  <si>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</si>
  <si>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</si>
  <si>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</si>
  <si>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</si>
  <si>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</si>
  <si>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</si>
  <si>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</si>
  <si>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</si>
  <si>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</si>
  <si>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</si>
  <si>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</si>
  <si>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</si>
  <si>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</si>
  <si>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</si>
  <si>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</si>
  <si>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</si>
  <si>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</si>
  <si>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</si>
  <si>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</si>
  <si>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</si>
  <si>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</si>
  <si>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</si>
  <si>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</si>
  <si>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</si>
  <si>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</si>
  <si>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</si>
  <si>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</si>
  <si>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</si>
  <si>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</si>
  <si>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</si>
  <si>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</si>
  <si>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</si>
  <si>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</si>
  <si>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</si>
  <si>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</si>
  <si>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</si>
  <si>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</si>
  <si>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</si>
  <si>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</si>
  <si>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</si>
  <si>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</si>
  <si>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</si>
  <si>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</si>
  <si>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</si>
  <si>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</si>
  <si>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</si>
  <si>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</si>
  <si>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</si>
  <si>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</si>
  <si>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</si>
  <si>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</si>
  <si>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</si>
  <si>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</si>
  <si>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</si>
  <si>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</si>
  <si>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</si>
  <si>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</si>
  <si>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</si>
  <si>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</si>
  <si>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</si>
  <si>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</si>
  <si>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</si>
  <si>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</si>
  <si>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</si>
  <si>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</si>
  <si>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</si>
  <si>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</si>
  <si>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</si>
  <si>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</si>
  <si>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</si>
  <si>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</si>
  <si>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</si>
  <si>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</si>
  <si>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</si>
  <si>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</si>
  <si>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</si>
  <si>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</si>
  <si>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</si>
  <si>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</si>
  <si>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</si>
  <si>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</si>
  <si>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</si>
  <si>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</si>
  <si>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</si>
  <si>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</si>
  <si>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</si>
  <si>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</si>
  <si>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</si>
  <si>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</si>
  <si>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</si>
  <si>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</si>
  <si>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</si>
  <si>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</si>
  <si>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</si>
  <si>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</si>
  <si>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</si>
  <si>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</si>
  <si>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</si>
  <si>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</si>
  <si>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</si>
  <si>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</si>
  <si>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</si>
  <si>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</si>
  <si>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</si>
  <si>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</si>
  <si>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</si>
  <si>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</si>
  <si>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</si>
  <si>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</si>
  <si>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</si>
  <si>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</si>
  <si>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</si>
  <si>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</si>
  <si>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</si>
  <si>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</si>
  <si>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</si>
  <si>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</si>
  <si>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</si>
  <si>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</si>
  <si>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</si>
  <si>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</si>
  <si>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</si>
  <si>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</si>
  <si>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</si>
  <si>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</si>
  <si>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</si>
  <si>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</si>
  <si>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</si>
  <si>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</si>
  <si>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</si>
  <si>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</si>
  <si>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</si>
  <si>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</si>
  <si>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</si>
  <si>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</si>
  <si>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</si>
  <si>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</si>
  <si>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</si>
  <si>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</si>
  <si>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</si>
  <si>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</si>
  <si>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</si>
  <si>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</si>
  <si>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</si>
  <si>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</si>
  <si>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</si>
  <si>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</si>
  <si>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</si>
  <si>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</si>
  <si>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</si>
  <si>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</si>
  <si>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</si>
  <si>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</si>
  <si>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</si>
  <si>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</si>
  <si>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</si>
  <si>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</si>
  <si>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</si>
  <si>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</si>
  <si>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</si>
  <si>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</si>
  <si>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</si>
  <si>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</si>
  <si>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</si>
  <si>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</si>
  <si>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</si>
  <si>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</si>
  <si>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</si>
  <si>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</si>
  <si>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</si>
  <si>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</si>
  <si>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</si>
  <si>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</si>
  <si>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</si>
  <si>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</si>
  <si>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</si>
  <si>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</si>
  <si>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</si>
  <si>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</si>
  <si>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</si>
  <si>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</si>
  <si>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</si>
  <si>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</si>
  <si>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</si>
  <si>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</si>
  <si>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</si>
  <si>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</si>
  <si>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</si>
  <si>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</si>
  <si>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</si>
  <si>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</si>
  <si>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</si>
  <si>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</si>
  <si>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</si>
  <si>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</si>
  <si>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</si>
  <si>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</si>
  <si>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</si>
  <si>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</si>
  <si>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</si>
  <si>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</si>
  <si>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</si>
  <si>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</si>
  <si>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</si>
  <si>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</si>
  <si>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</si>
  <si>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</si>
  <si>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</si>
  <si>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</si>
  <si>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</si>
  <si>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</si>
  <si>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</si>
  <si>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</si>
  <si>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</si>
  <si>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</si>
  <si>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</si>
  <si>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</si>
  <si>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</si>
  <si>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</si>
  <si>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</si>
  <si>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</si>
  <si>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</si>
  <si>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</si>
  <si>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</si>
  <si>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</si>
  <si>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</si>
  <si>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</si>
  <si>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</si>
  <si>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</si>
  <si>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</si>
  <si>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</si>
  <si>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</si>
  <si>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</si>
  <si>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</si>
  <si>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</si>
  <si>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</si>
  <si>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</si>
  <si>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</si>
  <si>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</si>
  <si>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</si>
  <si>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</si>
  <si>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</si>
  <si>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</si>
  <si>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</si>
  <si>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</si>
  <si>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</si>
  <si>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</si>
  <si>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</si>
  <si>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</si>
  <si>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</si>
  <si>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</si>
  <si>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</si>
  <si>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</si>
  <si>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</si>
  <si>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</si>
  <si>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</si>
  <si>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</si>
  <si>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</si>
  <si>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</si>
  <si>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</si>
  <si>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</si>
  <si>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</si>
  <si>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</si>
  <si>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</si>
  <si>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</si>
  <si>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</si>
  <si>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</si>
  <si>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</si>
  <si>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</si>
  <si>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</si>
  <si>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</si>
  <si>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</si>
  <si>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</si>
  <si>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</si>
  <si>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</si>
  <si>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</si>
  <si>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</si>
  <si>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</si>
  <si>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</si>
  <si>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</si>
  <si>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</si>
  <si>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</si>
  <si>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</si>
  <si>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</si>
  <si>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</si>
  <si>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</si>
  <si>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</si>
  <si>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</si>
  <si>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</si>
  <si>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</si>
  <si>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</si>
  <si>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</si>
  <si>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</si>
  <si>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</si>
  <si>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</si>
  <si>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</si>
  <si>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</si>
  <si>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</si>
  <si>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</si>
  <si>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</si>
  <si>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</si>
  <si>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</si>
  <si>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</si>
  <si>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</si>
  <si>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</si>
  <si>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</si>
  <si>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</si>
  <si>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</si>
  <si>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</si>
  <si>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</si>
  <si>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</si>
  <si>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</si>
  <si>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</si>
  <si>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</si>
  <si>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</si>
  <si>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</si>
  <si>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</si>
  <si>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</si>
  <si>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</si>
  <si>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</si>
  <si>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</si>
  <si>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</si>
  <si>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</si>
  <si>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</si>
  <si>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</si>
  <si>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</si>
  <si>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</si>
  <si>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</si>
  <si>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</si>
  <si>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</si>
  <si>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</si>
  <si>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</si>
  <si>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</si>
  <si>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</si>
  <si>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</si>
  <si>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</si>
  <si>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</si>
  <si>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</si>
  <si>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</si>
  <si>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</si>
  <si>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</si>
  <si>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</si>
  <si>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</si>
  <si>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</si>
  <si>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</si>
  <si>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</si>
  <si>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</si>
  <si>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</si>
  <si>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</si>
  <si>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</si>
  <si>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</si>
  <si>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</si>
  <si>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</si>
  <si>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</si>
  <si>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</si>
  <si>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</si>
  <si>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</si>
  <si>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</si>
  <si>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</si>
  <si>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</si>
  <si>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</si>
  <si>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</si>
  <si>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</si>
  <si>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</si>
  <si>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</si>
  <si>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</si>
  <si>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</si>
  <si>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</si>
  <si>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</si>
  <si>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</si>
  <si>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</si>
  <si>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</si>
  <si>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</si>
  <si>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</si>
  <si>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</si>
  <si>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</si>
  <si>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</si>
  <si>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</si>
  <si>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</si>
  <si>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</si>
  <si>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</si>
  <si>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</si>
  <si>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</si>
  <si>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</si>
  <si>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</si>
  <si>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</si>
  <si>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</si>
  <si>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</si>
  <si>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</si>
  <si>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</si>
  <si>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</si>
  <si>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</si>
  <si>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</si>
  <si>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</si>
  <si>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</si>
  <si>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</si>
  <si>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</si>
  <si>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</si>
  <si>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</si>
  <si>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</si>
  <si>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</si>
  <si>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</si>
  <si>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</si>
  <si>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</si>
  <si>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</si>
  <si>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</si>
  <si>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</si>
  <si>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</si>
  <si>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</si>
  <si>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</si>
  <si>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</si>
  <si>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</si>
  <si>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</si>
  <si>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</si>
  <si>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</si>
  <si>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</si>
  <si>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</si>
  <si>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</si>
  <si>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</si>
  <si>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</si>
  <si>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</si>
  <si>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</si>
  <si>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</si>
  <si>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</si>
  <si>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</si>
  <si>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</si>
  <si>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</si>
  <si>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</si>
  <si>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</si>
  <si>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</si>
  <si>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</si>
  <si>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</si>
  <si>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</si>
  <si>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</si>
  <si>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</si>
  <si>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</si>
  <si>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</si>
  <si>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</si>
  <si>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</si>
  <si>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</si>
  <si>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</si>
  <si>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</si>
  <si>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</si>
  <si>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</si>
  <si>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</si>
  <si>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</si>
  <si>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</si>
  <si>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</si>
  <si>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</si>
  <si>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</si>
  <si>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</si>
  <si>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</si>
  <si>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</si>
  <si>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</si>
  <si>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</si>
  <si>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</si>
  <si>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</si>
  <si>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</si>
  <si>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</si>
  <si>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</si>
  <si>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</si>
  <si>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</si>
  <si>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</si>
  <si>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</si>
  <si>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</si>
  <si>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</si>
  <si>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</si>
  <si>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</si>
  <si>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</si>
  <si>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</si>
  <si>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</si>
  <si>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</si>
  <si>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</si>
  <si>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</si>
  <si>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</si>
  <si>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</si>
  <si>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</si>
  <si>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</si>
  <si>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</si>
  <si>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</si>
  <si>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</si>
  <si>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</si>
  <si>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</si>
  <si>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</si>
  <si>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</si>
  <si>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</si>
  <si>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</si>
  <si>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</si>
  <si>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</si>
  <si>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</si>
  <si>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</si>
  <si>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</si>
  <si>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</si>
  <si>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</si>
  <si>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</si>
  <si>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</si>
  <si>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</si>
  <si>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</si>
  <si>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</si>
  <si>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</si>
  <si>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</si>
  <si>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</si>
  <si>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</si>
  <si>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</si>
  <si>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</si>
  <si>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</si>
  <si>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</si>
  <si>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</si>
  <si>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</si>
  <si>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</si>
  <si>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</si>
  <si>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</si>
  <si>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</si>
  <si>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</si>
  <si>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</si>
  <si>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</si>
  <si>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</si>
  <si>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</si>
  <si>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</si>
  <si>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</si>
  <si>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</si>
  <si>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</si>
  <si>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</si>
  <si>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</si>
  <si>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</si>
  <si>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</si>
  <si>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</si>
  <si>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</si>
  <si>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</si>
  <si>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</si>
  <si>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</si>
  <si>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</si>
  <si>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</si>
  <si>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</si>
  <si>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</si>
  <si>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</si>
  <si>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</si>
  <si>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</si>
  <si>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</si>
  <si>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</si>
  <si>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</si>
  <si>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</si>
  <si>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</si>
  <si>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</si>
  <si>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</si>
  <si>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</si>
  <si>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</si>
  <si>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</si>
  <si>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</si>
  <si>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</si>
  <si>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</si>
  <si>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</si>
  <si>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</si>
  <si>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</si>
  <si>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</si>
  <si>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</si>
  <si>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</si>
  <si>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</si>
  <si>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</si>
  <si>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</si>
  <si>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</si>
  <si>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</si>
  <si>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</si>
  <si>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</si>
  <si>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</si>
  <si>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</si>
  <si>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</si>
  <si>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</si>
  <si>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</si>
  <si>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</si>
  <si>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</si>
  <si>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</si>
  <si>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</si>
  <si>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</si>
  <si>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</si>
  <si>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</si>
  <si>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</si>
  <si>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</si>
  <si>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</si>
  <si>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</si>
  <si>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</si>
  <si>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</si>
  <si>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</si>
  <si>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</si>
  <si>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</si>
  <si>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</si>
  <si>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</si>
  <si>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</si>
  <si>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</si>
  <si>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</si>
  <si>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</si>
  <si>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</si>
  <si>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</si>
  <si>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</si>
  <si>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</si>
  <si>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</si>
  <si>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</si>
  <si>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</si>
  <si>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</si>
  <si>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</si>
  <si>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</si>
  <si>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</si>
  <si>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</si>
  <si>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</si>
  <si>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</si>
  <si>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</si>
  <si>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</si>
  <si>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</si>
  <si>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</si>
  <si>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</si>
  <si>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</si>
  <si>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</si>
  <si>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</si>
  <si>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</si>
  <si>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</si>
  <si>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</si>
  <si>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</si>
  <si>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</si>
  <si>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</si>
  <si>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</si>
  <si>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</si>
  <si>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</si>
  <si>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</si>
  <si>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</si>
  <si>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</si>
  <si>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</si>
  <si>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</si>
  <si>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</si>
  <si>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</si>
  <si>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</si>
  <si>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</si>
  <si>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</si>
  <si>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</si>
  <si>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</si>
  <si>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</si>
  <si>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</si>
  <si>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</si>
  <si>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</si>
  <si>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</si>
  <si>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</si>
  <si>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</si>
  <si>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</si>
  <si>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</si>
  <si>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</si>
  <si>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</si>
  <si>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</si>
  <si>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</si>
  <si>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</si>
  <si>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</si>
  <si>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</si>
  <si>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</si>
  <si>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</si>
  <si>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</si>
  <si>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</si>
  <si>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</si>
  <si>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</si>
  <si>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</si>
  <si>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</si>
  <si>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</si>
  <si>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</si>
  <si>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</si>
  <si>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</si>
  <si>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</si>
  <si>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</si>
  <si>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</si>
  <si>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</si>
  <si>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</si>
  <si>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</si>
  <si>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</si>
  <si>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</si>
  <si>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</si>
  <si>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</si>
  <si>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</si>
  <si>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</si>
  <si>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</si>
  <si>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</si>
  <si>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</si>
  <si>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</si>
  <si>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</si>
  <si>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</si>
  <si>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</si>
  <si>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</si>
  <si>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</si>
  <si>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</si>
  <si>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</si>
  <si>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</si>
  <si>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</si>
  <si>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</si>
  <si>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</si>
  <si>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</si>
  <si>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</si>
  <si>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</si>
  <si>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</si>
  <si>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</si>
  <si>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</si>
  <si>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</si>
  <si>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</si>
  <si>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</si>
  <si>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</si>
  <si>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</si>
  <si>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</si>
  <si>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</si>
  <si>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</si>
  <si>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</si>
  <si>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</si>
  <si>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</si>
  <si>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</si>
  <si>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</si>
  <si>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</si>
  <si>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</si>
  <si>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</si>
  <si>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</si>
  <si>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</si>
  <si>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</si>
  <si>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</si>
  <si>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</si>
  <si>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</si>
  <si>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</si>
  <si>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</si>
  <si>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</si>
  <si>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</si>
  <si>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</si>
  <si>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</si>
  <si>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</si>
  <si>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</si>
  <si>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</si>
  <si>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</si>
  <si>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</si>
  <si>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</si>
  <si>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</si>
  <si>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</si>
  <si>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</si>
  <si>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</si>
  <si>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</si>
  <si>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</si>
  <si>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</si>
  <si>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</si>
  <si>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</si>
  <si>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</si>
  <si>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</si>
  <si>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</si>
  <si>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</si>
  <si>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</si>
  <si>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</si>
  <si>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</si>
  <si>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</si>
  <si>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>2. Ремонтно Възстановително Предприятие Кьоне АД</t>
  </si>
  <si>
    <t>3.Мегалинк  ЕАД</t>
  </si>
  <si>
    <t>4.Завод за стоманобетонови конструкции и изделия ЕООД</t>
  </si>
  <si>
    <t>1.Артескос 98  АД</t>
  </si>
  <si>
    <t>5 Ди Ви Ти Джи България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</si>
  <si>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</si>
  <si>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</si>
  <si>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</si>
  <si>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</si>
  <si>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</si>
  <si>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</si>
  <si>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</si>
  <si>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</si>
  <si>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01.01.2012- 31.12.2012</t>
  </si>
  <si>
    <t>Инфра Билдинг ЕООД</t>
  </si>
  <si>
    <t>Дата на съставяне: 25.02.2013г.</t>
  </si>
  <si>
    <t xml:space="preserve">Дата на съставяне: 25.02.2013г.                           </t>
  </si>
  <si>
    <t>25.02.2013г.</t>
  </si>
  <si>
    <t xml:space="preserve">Дата  на съставяне:25.02.2013г.                                                                                                        </t>
  </si>
  <si>
    <t xml:space="preserve">Вид на отчета: нeконсолидиран </t>
  </si>
  <si>
    <t xml:space="preserve"> Инфра Холдинг -АД /предишно наименование Железопътна Инфраструктура Холдингово Дружество АД/</t>
  </si>
  <si>
    <t>Дата на съставяне:25.02.2013г.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</si>
</sst>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E14" sqref="E1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28.5">
      <c r="A3" s="574" t="s">
        <v>1</v>
      </c>
      <c r="B3" s="575"/>
      <c r="C3" s="575"/>
      <c r="D3" s="575"/>
      <c r="E3" s="460" t="s">
        <v>877</v>
      </c>
      <c r="F3" s="216" t="s">
        <v>2</v>
      </c>
      <c r="G3" s="171"/>
      <c r="H3" s="459">
        <v>175443402</v>
      </c>
    </row>
    <row r="4" spans="1:8" ht="15">
      <c r="A4" s="574" t="s">
        <v>876</v>
      </c>
      <c r="B4" s="580"/>
      <c r="C4" s="580"/>
      <c r="D4" s="580"/>
      <c r="E4" s="460" t="s">
        <v>869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11</v>
      </c>
      <c r="D13" s="150">
        <v>16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</v>
      </c>
      <c r="D19" s="154">
        <f>SUM(D11:D18)</f>
        <v>16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-77007</v>
      </c>
      <c r="H27" s="153">
        <f>SUM(H28:H30)</f>
        <v>-32303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-77007</v>
      </c>
      <c r="H29" s="315">
        <v>-32303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12609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-44704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-64398</v>
      </c>
      <c r="H33" s="153">
        <f>H27+H31+H32</f>
        <v>-77007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1138</v>
      </c>
      <c r="D34" s="154">
        <f>SUM(D35:D38)</f>
        <v>1112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51</v>
      </c>
      <c r="D35" s="150">
        <v>25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4037</v>
      </c>
      <c r="H36" s="153">
        <f>H25+H17+H33</f>
        <v>-8572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1087</v>
      </c>
      <c r="D37" s="150">
        <v>1087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1138</v>
      </c>
      <c r="D45" s="154">
        <f>D34+D39+D44</f>
        <v>1112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209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1361</v>
      </c>
      <c r="D55" s="154">
        <f>D19+D20+D21+D27+D32+D45+D51+D53+D54</f>
        <v>1337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>
        <v>4421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9804</v>
      </c>
      <c r="H61" s="153">
        <f>SUM(H62:H68)</f>
        <v>6560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>
        <v>5269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9270</v>
      </c>
      <c r="H63" s="151">
        <v>902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179</v>
      </c>
      <c r="H64" s="151">
        <v>16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355</v>
      </c>
      <c r="H66" s="151">
        <v>300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>
        <v>30</v>
      </c>
    </row>
    <row r="68" spans="1:8" ht="15">
      <c r="A68" s="234" t="s">
        <v>210</v>
      </c>
      <c r="B68" s="240" t="s">
        <v>211</v>
      </c>
      <c r="C68" s="150">
        <v>65</v>
      </c>
      <c r="D68" s="150"/>
      <c r="E68" s="236" t="s">
        <v>212</v>
      </c>
      <c r="F68" s="241" t="s">
        <v>213</v>
      </c>
      <c r="G68" s="151"/>
      <c r="H68" s="151">
        <v>43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9804</v>
      </c>
      <c r="H71" s="160">
        <f>H59+H60+H61+H69+H70</f>
        <v>10981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7</v>
      </c>
      <c r="D74" s="150">
        <v>7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72</v>
      </c>
      <c r="D75" s="154">
        <f>SUM(D67:D74)</f>
        <v>7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9804</v>
      </c>
      <c r="H79" s="161">
        <f>H71+H74+H75+H76</f>
        <v>10981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12375</v>
      </c>
      <c r="D83" s="150">
        <v>1003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12375</v>
      </c>
      <c r="D84" s="154">
        <f>D83+D82+D78</f>
        <v>1003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17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</v>
      </c>
      <c r="D88" s="150">
        <v>62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33</v>
      </c>
      <c r="D91" s="154">
        <f>SUM(D87:D90)</f>
        <v>62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12480</v>
      </c>
      <c r="D93" s="154">
        <f>D64+D75+D84+D91+D92</f>
        <v>1072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13841</v>
      </c>
      <c r="D94" s="163">
        <f>D93+D55</f>
        <v>2409</v>
      </c>
      <c r="E94" s="447" t="s">
        <v>269</v>
      </c>
      <c r="F94" s="288" t="s">
        <v>270</v>
      </c>
      <c r="G94" s="164">
        <f>G36+G39+G55+G79</f>
        <v>13841</v>
      </c>
      <c r="H94" s="164">
        <f>H36+H39+H55+H79</f>
        <v>2409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866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872</v>
      </c>
      <c r="B98" s="430"/>
      <c r="C98" s="578" t="s">
        <v>867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C52" sqref="C5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 Инфра Холдинг -АД /предишно наименование Железопътна Инфраструктура Холдингово Дружество АД/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неконсолидиран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01.01.2012- 31.12.2012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</v>
      </c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130</v>
      </c>
      <c r="D10" s="45">
        <v>211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5</v>
      </c>
      <c r="D11" s="45">
        <v>20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156</v>
      </c>
      <c r="D12" s="45">
        <v>326</v>
      </c>
      <c r="E12" s="299" t="s">
        <v>77</v>
      </c>
      <c r="F12" s="546" t="s">
        <v>295</v>
      </c>
      <c r="G12" s="547">
        <v>13257</v>
      </c>
      <c r="H12" s="547">
        <v>11</v>
      </c>
    </row>
    <row r="13" spans="1:18" ht="12">
      <c r="A13" s="297" t="s">
        <v>296</v>
      </c>
      <c r="B13" s="298" t="s">
        <v>297</v>
      </c>
      <c r="C13" s="45">
        <v>12</v>
      </c>
      <c r="D13" s="45">
        <v>21</v>
      </c>
      <c r="E13" s="300" t="s">
        <v>50</v>
      </c>
      <c r="F13" s="548" t="s">
        <v>298</v>
      </c>
      <c r="G13" s="545">
        <f>SUM(G9:G12)</f>
        <v>13257</v>
      </c>
      <c r="H13" s="545">
        <f>SUM(H9:H12)</f>
        <v>11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456</v>
      </c>
      <c r="D16" s="46">
        <v>44671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61</v>
      </c>
      <c r="D17" s="47">
        <v>3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>
        <v>44668</v>
      </c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760</v>
      </c>
      <c r="D19" s="48">
        <f>SUM(D9:D15)+D16</f>
        <v>45251</v>
      </c>
      <c r="E19" s="303" t="s">
        <v>315</v>
      </c>
      <c r="F19" s="549" t="s">
        <v>316</v>
      </c>
      <c r="G19" s="547">
        <v>767</v>
      </c>
      <c r="H19" s="547">
        <v>1064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658</v>
      </c>
      <c r="D22" s="45">
        <v>548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767</v>
      </c>
      <c r="H24" s="545">
        <f>SUM(H19:H23)</f>
        <v>1064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658</v>
      </c>
      <c r="D26" s="48">
        <f>SUM(D22:D25)</f>
        <v>548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1418</v>
      </c>
      <c r="D28" s="49">
        <f>D26+D19</f>
        <v>45799</v>
      </c>
      <c r="E28" s="126" t="s">
        <v>337</v>
      </c>
      <c r="F28" s="551" t="s">
        <v>338</v>
      </c>
      <c r="G28" s="545">
        <f>G13+G15+G24</f>
        <v>14024</v>
      </c>
      <c r="H28" s="545">
        <f>H13+H15+H24</f>
        <v>1075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12606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44724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1418</v>
      </c>
      <c r="D33" s="48">
        <f>D28-D31+D32</f>
        <v>45799</v>
      </c>
      <c r="E33" s="126" t="s">
        <v>351</v>
      </c>
      <c r="F33" s="551" t="s">
        <v>352</v>
      </c>
      <c r="G33" s="52">
        <f>G32-G31+G28</f>
        <v>14024</v>
      </c>
      <c r="H33" s="52">
        <f>H32-H31+H28</f>
        <v>1075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12606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44724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-3</v>
      </c>
      <c r="D35" s="48">
        <f>D36+D37+D38</f>
        <v>-20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-3</v>
      </c>
      <c r="D37" s="428">
        <v>-20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12609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44704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12609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44704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14024</v>
      </c>
      <c r="D42" s="52">
        <f>D33+D35+D39</f>
        <v>45779</v>
      </c>
      <c r="E42" s="127" t="s">
        <v>378</v>
      </c>
      <c r="F42" s="128" t="s">
        <v>379</v>
      </c>
      <c r="G42" s="52">
        <f>G39+G33</f>
        <v>14024</v>
      </c>
      <c r="H42" s="52">
        <f>H39+H33</f>
        <v>45779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1" t="s">
        <v>868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55" sqref="B5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 Инфра Холдинг -АД /предишно наименование Железопътна Инфраструктура Холдингово Дружество АД/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01.01.2012- 31.12.2012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>
        <v>1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-69</v>
      </c>
      <c r="D11" s="53">
        <v>-50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-162</v>
      </c>
      <c r="D13" s="53">
        <v>-113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-31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-61</v>
      </c>
      <c r="D19" s="53">
        <v>-9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-323</v>
      </c>
      <c r="D20" s="54">
        <f>SUM(D10:D19)</f>
        <v>-171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6025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-10855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5</v>
      </c>
      <c r="D25" s="53">
        <v>212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</v>
      </c>
      <c r="D26" s="53">
        <v>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-45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-39</v>
      </c>
      <c r="D32" s="54">
        <f>SUM(D22:D31)</f>
        <v>-4610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461</v>
      </c>
      <c r="D36" s="53">
        <v>4816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-121</v>
      </c>
      <c r="D37" s="53">
        <v>-24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-5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-2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333</v>
      </c>
      <c r="D42" s="54">
        <f>SUM(D34:D41)</f>
        <v>4792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-29</v>
      </c>
      <c r="D43" s="54">
        <f>D42+D32+D20</f>
        <v>11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62</v>
      </c>
      <c r="D44" s="131">
        <v>51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33</v>
      </c>
      <c r="D45" s="54">
        <f>D44+D43</f>
        <v>62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33</v>
      </c>
      <c r="D46" s="55">
        <v>62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867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4" sqref="A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 Инфра Холдинг -АД /предишно наименование Железопътна Инфраструктура Холдингово Дружество АД/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01.01.2012- 31.12.2012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-77007</v>
      </c>
      <c r="K11" s="59"/>
      <c r="L11" s="343">
        <f>SUM(C11:K11)</f>
        <v>-8572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-77007</v>
      </c>
      <c r="K15" s="60">
        <f t="shared" si="2"/>
        <v>0</v>
      </c>
      <c r="L15" s="343">
        <f t="shared" si="1"/>
        <v>-8572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12609</v>
      </c>
      <c r="J16" s="344">
        <f>+'справка №1-БАЛАНС'!G32</f>
        <v>0</v>
      </c>
      <c r="K16" s="59"/>
      <c r="L16" s="343">
        <f t="shared" si="1"/>
        <v>12609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12609</v>
      </c>
      <c r="J29" s="58">
        <f t="shared" si="6"/>
        <v>-77007</v>
      </c>
      <c r="K29" s="58">
        <f t="shared" si="6"/>
        <v>0</v>
      </c>
      <c r="L29" s="343">
        <f t="shared" si="1"/>
        <v>4037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12609</v>
      </c>
      <c r="J32" s="58">
        <f t="shared" si="7"/>
        <v>-77007</v>
      </c>
      <c r="K32" s="58">
        <f t="shared" si="7"/>
        <v>0</v>
      </c>
      <c r="L32" s="343">
        <f t="shared" si="1"/>
        <v>4037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875</v>
      </c>
      <c r="B38" s="573" t="s">
        <v>867</v>
      </c>
      <c r="C38" s="573"/>
      <c r="D38" s="535"/>
      <c r="E38" s="535"/>
      <c r="F38" s="588"/>
      <c r="G38" s="588"/>
      <c r="H38" s="588"/>
      <c r="I38" s="588"/>
      <c r="J38" s="15" t="s">
        <v>862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49" sqref="D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 Инфра Холдинг -АД /предишно наименование Железопътна Инфраструктура Холдингово Дружество АД/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01.01.2012- 31.12.2012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15</v>
      </c>
      <c r="L14" s="64">
        <v>5</v>
      </c>
      <c r="M14" s="64"/>
      <c r="N14" s="73">
        <f t="shared" si="4"/>
        <v>20</v>
      </c>
      <c r="O14" s="64"/>
      <c r="P14" s="64"/>
      <c r="Q14" s="73">
        <f t="shared" si="0"/>
        <v>20</v>
      </c>
      <c r="R14" s="73">
        <f t="shared" si="1"/>
        <v>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16</v>
      </c>
      <c r="L17" s="74">
        <f>SUM(L9:L16)</f>
        <v>5</v>
      </c>
      <c r="M17" s="74">
        <f>SUM(M9:M16)</f>
        <v>0</v>
      </c>
      <c r="N17" s="73">
        <f t="shared" si="4"/>
        <v>21</v>
      </c>
      <c r="O17" s="74">
        <f>SUM(O9:O16)</f>
        <v>0</v>
      </c>
      <c r="P17" s="74">
        <f>SUM(P9:P16)</f>
        <v>0</v>
      </c>
      <c r="Q17" s="73">
        <f t="shared" si="5"/>
        <v>21</v>
      </c>
      <c r="R17" s="73">
        <f t="shared" si="6"/>
        <v>11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59178</v>
      </c>
      <c r="E27" s="191">
        <f aca="true" t="shared" si="8" ref="E27:P27">SUM(E28:E31)</f>
        <v>26</v>
      </c>
      <c r="F27" s="191">
        <f t="shared" si="8"/>
        <v>0</v>
      </c>
      <c r="G27" s="70">
        <f t="shared" si="2"/>
        <v>59204</v>
      </c>
      <c r="H27" s="69">
        <f t="shared" si="8"/>
        <v>0</v>
      </c>
      <c r="I27" s="69">
        <f t="shared" si="8"/>
        <v>58066</v>
      </c>
      <c r="J27" s="70">
        <f t="shared" si="3"/>
        <v>1138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1138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58091</v>
      </c>
      <c r="E28" s="188">
        <v>26</v>
      </c>
      <c r="F28" s="188"/>
      <c r="G28" s="73">
        <f t="shared" si="2"/>
        <v>58117</v>
      </c>
      <c r="H28" s="64"/>
      <c r="I28" s="64">
        <v>58066</v>
      </c>
      <c r="J28" s="73">
        <f t="shared" si="3"/>
        <v>51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51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/>
      <c r="G30" s="73">
        <f t="shared" si="2"/>
        <v>1087</v>
      </c>
      <c r="H30" s="71"/>
      <c r="I30" s="71"/>
      <c r="J30" s="73">
        <f t="shared" si="3"/>
        <v>1087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1087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59178</v>
      </c>
      <c r="E38" s="193">
        <f aca="true" t="shared" si="12" ref="E38:P38">E27+E32+E37</f>
        <v>26</v>
      </c>
      <c r="F38" s="193">
        <f t="shared" si="12"/>
        <v>0</v>
      </c>
      <c r="G38" s="73">
        <f t="shared" si="2"/>
        <v>59204</v>
      </c>
      <c r="H38" s="74">
        <f t="shared" si="12"/>
        <v>0</v>
      </c>
      <c r="I38" s="74">
        <f t="shared" si="12"/>
        <v>58066</v>
      </c>
      <c r="J38" s="73">
        <f t="shared" si="3"/>
        <v>1138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1138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59212</v>
      </c>
      <c r="E40" s="436">
        <f>E17+E18+E19+E25+E38+E39</f>
        <v>26</v>
      </c>
      <c r="F40" s="436">
        <f aca="true" t="shared" si="13" ref="F40:R40">F17+F18+F19+F25+F38+F39</f>
        <v>0</v>
      </c>
      <c r="G40" s="436">
        <f t="shared" si="13"/>
        <v>59238</v>
      </c>
      <c r="H40" s="436">
        <f t="shared" si="13"/>
        <v>0</v>
      </c>
      <c r="I40" s="436">
        <f t="shared" si="13"/>
        <v>58066</v>
      </c>
      <c r="J40" s="436">
        <f t="shared" si="13"/>
        <v>1172</v>
      </c>
      <c r="K40" s="436">
        <f t="shared" si="13"/>
        <v>18</v>
      </c>
      <c r="L40" s="436">
        <f t="shared" si="13"/>
        <v>5</v>
      </c>
      <c r="M40" s="436">
        <f t="shared" si="13"/>
        <v>0</v>
      </c>
      <c r="N40" s="436">
        <f t="shared" si="13"/>
        <v>23</v>
      </c>
      <c r="O40" s="436">
        <f t="shared" si="13"/>
        <v>0</v>
      </c>
      <c r="P40" s="436">
        <f t="shared" si="13"/>
        <v>0</v>
      </c>
      <c r="Q40" s="436">
        <f t="shared" si="13"/>
        <v>23</v>
      </c>
      <c r="R40" s="436">
        <f t="shared" si="13"/>
        <v>1149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878</v>
      </c>
      <c r="C44" s="353"/>
      <c r="D44" s="354"/>
      <c r="E44" s="354"/>
      <c r="F44" s="354"/>
      <c r="G44" s="350"/>
      <c r="H44" s="594" t="s">
        <v>867</v>
      </c>
      <c r="I44" s="595"/>
      <c r="J44" s="595"/>
      <c r="K44" s="595"/>
      <c r="L44" s="594"/>
      <c r="M44" s="595"/>
      <c r="N44" s="595"/>
      <c r="O44" s="594" t="s">
        <v>863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44" sqref="C4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 Инфра Холдинг -АД /предишно наименование Железопътна Инфраструктура Холдингово Дружество АД/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01.01.2012- 31.12.2012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212</v>
      </c>
      <c r="D21" s="107"/>
      <c r="E21" s="119">
        <f t="shared" si="0"/>
        <v>212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12382</v>
      </c>
      <c r="D24" s="118">
        <f>SUM(D25:D27)</f>
        <v>12382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12375</v>
      </c>
      <c r="D25" s="107">
        <v>12375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7</v>
      </c>
      <c r="D27" s="107">
        <v>7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</v>
      </c>
      <c r="D29" s="107">
        <v>65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12447</v>
      </c>
      <c r="D43" s="103">
        <f>D24+D28+D29+D31+D30+D32+D33+D38</f>
        <v>12447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12659</v>
      </c>
      <c r="D44" s="102">
        <f>D43+D21+D19+D9</f>
        <v>12447</v>
      </c>
      <c r="E44" s="117">
        <f>E43+E21+E19+E9</f>
        <v>212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>
        <v>0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9270</v>
      </c>
      <c r="D80" s="102">
        <f>SUM(D81:D84)</f>
        <v>9270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>
        <v>9270</v>
      </c>
      <c r="D84" s="107">
        <v>9270</v>
      </c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534</v>
      </c>
      <c r="D85" s="103">
        <f>SUM(D86:D90)+D94</f>
        <v>534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177</v>
      </c>
      <c r="D86" s="107">
        <v>177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</v>
      </c>
      <c r="D87" s="107">
        <v>2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355</v>
      </c>
      <c r="D89" s="107">
        <v>355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0</v>
      </c>
      <c r="D90" s="102">
        <f>SUM(D91:D93)</f>
        <v>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/>
      <c r="D93" s="107"/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9804</v>
      </c>
      <c r="D96" s="103">
        <f>D85+D80+D75+D71+D95</f>
        <v>9804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9804</v>
      </c>
      <c r="D97" s="103">
        <f>D96+D68+D66</f>
        <v>9804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72686</v>
      </c>
      <c r="D104" s="107">
        <v>61</v>
      </c>
      <c r="E104" s="107">
        <v>11745</v>
      </c>
      <c r="F104" s="124">
        <f>C104+D104-E104</f>
        <v>61002</v>
      </c>
    </row>
    <row r="105" spans="1:16" ht="12">
      <c r="A105" s="410" t="s">
        <v>773</v>
      </c>
      <c r="B105" s="393" t="s">
        <v>774</v>
      </c>
      <c r="C105" s="102">
        <f>SUM(C102:C104)</f>
        <v>72686</v>
      </c>
      <c r="D105" s="102">
        <f>SUM(D102:D104)</f>
        <v>61</v>
      </c>
      <c r="E105" s="102">
        <f>SUM(E102:E104)</f>
        <v>11745</v>
      </c>
      <c r="F105" s="102">
        <f>SUM(F102:F104)</f>
        <v>61002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872</v>
      </c>
      <c r="B109" s="614"/>
      <c r="C109" s="594" t="s">
        <v>867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864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0" sqref="E4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 Инфра Холдинг -АД /предишно наименование Железопътна Инфраструктура Холдингово Дружество АД/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01.01.2012- 31.12.2012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878</v>
      </c>
      <c r="B30" s="620"/>
      <c r="C30" s="620"/>
      <c r="D30" s="457" t="s">
        <v>815</v>
      </c>
      <c r="E30" s="619" t="s">
        <v>868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 Инфра Холдинг -АД /предишно наименование Железопътна Инфраструктура Холдингово Дружество АД/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01.01.2012- 31.12.2012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857</v>
      </c>
      <c r="B13" s="36"/>
      <c r="C13" s="439">
        <v>15402</v>
      </c>
      <c r="D13" s="572">
        <v>0.819</v>
      </c>
      <c r="E13" s="439"/>
      <c r="F13" s="441">
        <f aca="true" t="shared" si="0" ref="F13:F26">C13-E13</f>
        <v>15402</v>
      </c>
    </row>
    <row r="14" spans="1:6" ht="12.75">
      <c r="A14" s="35" t="s">
        <v>858</v>
      </c>
      <c r="B14" s="36"/>
      <c r="C14" s="439">
        <v>5085</v>
      </c>
      <c r="D14" s="572">
        <v>1</v>
      </c>
      <c r="E14" s="439"/>
      <c r="F14" s="441">
        <f t="shared" si="0"/>
        <v>5085</v>
      </c>
    </row>
    <row r="15" spans="1:6" ht="25.5">
      <c r="A15" s="35" t="s">
        <v>859</v>
      </c>
      <c r="B15" s="36"/>
      <c r="C15" s="439">
        <v>6356</v>
      </c>
      <c r="D15" s="572">
        <v>1</v>
      </c>
      <c r="E15" s="439"/>
      <c r="F15" s="441">
        <f t="shared" si="0"/>
        <v>6356</v>
      </c>
    </row>
    <row r="16" spans="1:6" ht="12.75">
      <c r="A16" s="35" t="s">
        <v>861</v>
      </c>
      <c r="B16" s="36"/>
      <c r="C16" s="439">
        <v>50</v>
      </c>
      <c r="D16" s="572">
        <v>1</v>
      </c>
      <c r="E16" s="439"/>
      <c r="F16" s="441">
        <f t="shared" si="0"/>
        <v>50</v>
      </c>
    </row>
    <row r="17" spans="1:6" ht="12.75">
      <c r="A17" s="35" t="s">
        <v>871</v>
      </c>
      <c r="B17" s="36"/>
      <c r="C17" s="439">
        <v>1</v>
      </c>
      <c r="D17" s="572">
        <v>1</v>
      </c>
      <c r="E17" s="439"/>
      <c r="F17" s="441">
        <f t="shared" si="0"/>
        <v>1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58117</v>
      </c>
      <c r="D27" s="427"/>
      <c r="E27" s="427">
        <f>SUM(E12:E26)</f>
        <v>0</v>
      </c>
      <c r="F27" s="440">
        <f>SUM(F12:F26)</f>
        <v>58117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860</v>
      </c>
      <c r="B46" s="39"/>
      <c r="C46" s="439">
        <v>1087</v>
      </c>
      <c r="D46" s="572">
        <v>0.43</v>
      </c>
      <c r="E46" s="439"/>
      <c r="F46" s="441">
        <f>C46-E46</f>
        <v>1087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1087</v>
      </c>
      <c r="D61" s="427"/>
      <c r="E61" s="427">
        <f>SUM(E46:E60)</f>
        <v>0</v>
      </c>
      <c r="F61" s="440">
        <f>SUM(F46:F60)</f>
        <v>1087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59204</v>
      </c>
      <c r="D79" s="427"/>
      <c r="E79" s="427">
        <f>E78+E61+E44+E27</f>
        <v>0</v>
      </c>
      <c r="F79" s="440">
        <f>F78+F61+F44+F27</f>
        <v>59204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878</v>
      </c>
      <c r="B151" s="451"/>
      <c r="C151" s="594" t="s">
        <v>867</v>
      </c>
      <c r="D151" s="595"/>
      <c r="E151" s="595"/>
      <c r="F151" s="59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864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Veni</cp:lastModifiedBy>
  <cp:lastPrinted>2013-01-31T16:19:02Z</cp:lastPrinted>
  <dcterms:created xsi:type="dcterms:W3CDTF">2000-06-29T12:02:40Z</dcterms:created>
  <dcterms:modified xsi:type="dcterms:W3CDTF">2013-03-24T07:02:36Z</dcterms:modified>
  <cp:category/>
  <cp:version/>
  <cp:contentType/>
  <cp:contentStatus/>
</cp:coreProperties>
</file>