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545" windowWidth="11805" windowHeight="867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<sst xmlns="http://schemas.openxmlformats.org/spreadsheetml/2006/main" count="1069" uniqueCount="885">
  <si>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</si>
  <si>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</si>
  <si>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</si>
  <si>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</si>
  <si>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</si>
  <si>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</si>
  <si>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</si>
  <si>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</si>
  <si>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</si>
  <si>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</si>
  <si>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</si>
  <si>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</si>
  <si>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</si>
  <si>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</si>
  <si>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</si>
  <si>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</si>
  <si>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</si>
  <si>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</si>
  <si>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</si>
  <si>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</si>
  <si>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</si>
  <si>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</si>
  <si>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</si>
  <si>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</si>
  <si>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</si>
  <si>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</si>
  <si>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</si>
  <si>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</si>
  <si>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</si>
  <si>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</si>
  <si>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</si>
  <si>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</si>
  <si>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</si>
  <si>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</si>
  <si>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</si>
  <si>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</si>
  <si>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</si>
  <si>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</si>
  <si>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</si>
  <si>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</si>
  <si>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</si>
  <si>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</si>
  <si>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</si>
  <si>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</si>
  <si>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</si>
  <si>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</si>
  <si>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</si>
  <si>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</si>
  <si>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</si>
  <si>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</si>
  <si>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</si>
  <si>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</si>
  <si>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</si>
  <si>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</si>
  <si>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</si>
  <si>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</si>
  <si>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</si>
  <si>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</si>
  <si>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</si>
  <si>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</si>
  <si>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</si>
  <si>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</si>
  <si>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</si>
  <si>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</si>
  <si>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</si>
  <si>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</si>
  <si>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</si>
  <si>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</si>
  <si>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</si>
  <si>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</si>
  <si>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</si>
  <si>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</si>
  <si>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</si>
  <si>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</si>
  <si>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</si>
  <si>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</si>
  <si>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</si>
  <si>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</si>
  <si>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</si>
  <si>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</si>
  <si>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</si>
  <si>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</si>
  <si>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</si>
  <si>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</si>
  <si>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</si>
  <si>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</si>
  <si>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</si>
  <si>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</si>
  <si>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</si>
  <si>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</si>
  <si>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</si>
  <si>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</si>
  <si>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</si>
  <si>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</si>
  <si>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</si>
  <si>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</si>
  <si>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</si>
  <si>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</si>
  <si>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</si>
  <si>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</si>
  <si>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</si>
  <si>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</si>
  <si>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</si>
  <si>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</si>
  <si>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</si>
  <si>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</si>
  <si>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</si>
  <si>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</si>
  <si>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</si>
  <si>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</si>
  <si>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</si>
  <si>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</si>
  <si>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</si>
  <si>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</si>
  <si>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</si>
  <si>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</si>
  <si>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</si>
  <si>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</si>
  <si>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</si>
  <si>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</si>
  <si>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</si>
  <si>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</si>
  <si>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</si>
  <si>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</si>
  <si>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</si>
  <si>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</si>
  <si>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</si>
  <si>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</si>
  <si>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</si>
  <si>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</si>
  <si>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</si>
  <si>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</si>
  <si>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</si>
  <si>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</si>
  <si>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</si>
  <si>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</si>
  <si>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</si>
  <si>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</si>
  <si>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</si>
  <si>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</si>
  <si>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</si>
  <si>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</si>
  <si>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</si>
  <si>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</si>
  <si>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</si>
  <si>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</si>
  <si>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</si>
  <si>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</si>
  <si>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</si>
  <si>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</si>
  <si>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</si>
  <si>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</si>
  <si>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</si>
  <si>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</si>
  <si>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</si>
  <si>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</si>
  <si>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</si>
  <si>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</si>
  <si>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</si>
  <si>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</si>
  <si>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</si>
  <si>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</si>
  <si>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</si>
  <si>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</si>
  <si>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</si>
  <si>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</si>
  <si>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</si>
  <si>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</si>
  <si>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</si>
  <si>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</si>
  <si>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</si>
  <si>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</si>
  <si>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</si>
  <si>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</si>
  <si>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</si>
  <si>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</si>
  <si>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</si>
  <si>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</si>
  <si>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</si>
  <si>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</si>
  <si>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</si>
  <si>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</si>
  <si>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</si>
  <si>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</si>
  <si>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</si>
  <si>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</si>
  <si>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</si>
  <si>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</si>
  <si>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</si>
  <si>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</si>
  <si>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</si>
  <si>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</si>
  <si>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</si>
  <si>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</si>
  <si>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</si>
  <si>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</si>
  <si>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</si>
  <si>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</si>
  <si>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</si>
  <si>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</si>
  <si>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</si>
  <si>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</si>
  <si>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</si>
  <si>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</si>
  <si>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</si>
  <si>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</si>
  <si>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</si>
  <si>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</si>
  <si>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</si>
  <si>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</si>
  <si>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</si>
  <si>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</si>
  <si>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</si>
  <si>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</si>
  <si>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</si>
  <si>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</si>
  <si>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</si>
  <si>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</si>
  <si>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</si>
  <si>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</si>
  <si>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</si>
  <si>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</si>
  <si>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</si>
  <si>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</si>
  <si>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</si>
  <si>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</si>
  <si>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</si>
  <si>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</si>
  <si>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</si>
  <si>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</si>
  <si>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</si>
  <si>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</si>
  <si>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</si>
  <si>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</si>
  <si>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</si>
  <si>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</si>
  <si>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</si>
  <si>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</si>
  <si>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</si>
  <si>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</si>
  <si>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</si>
  <si>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</si>
  <si>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</si>
  <si>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</si>
  <si>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</si>
  <si>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</si>
  <si>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</si>
  <si>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</si>
  <si>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</si>
  <si>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</si>
  <si>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</si>
  <si>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</si>
  <si>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</si>
  <si>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</si>
  <si>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</si>
  <si>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</si>
  <si>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</si>
  <si>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</si>
  <si>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</si>
  <si>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</si>
  <si>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</si>
  <si>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</si>
  <si>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</si>
  <si>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</si>
  <si>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</si>
  <si>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</si>
  <si>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</si>
  <si>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</si>
  <si>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</si>
  <si>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</si>
  <si>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</si>
  <si>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</si>
  <si>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</si>
  <si>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</si>
  <si>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</si>
  <si>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</si>
  <si>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</si>
  <si>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</si>
  <si>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</si>
  <si>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</si>
  <si>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</si>
  <si>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</si>
  <si>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</si>
  <si>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</si>
  <si>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</si>
  <si>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</si>
  <si>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</si>
  <si>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</si>
  <si>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</si>
  <si>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</si>
  <si>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</si>
  <si>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</si>
  <si>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</si>
  <si>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</si>
  <si>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</si>
  <si>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</si>
  <si>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</si>
  <si>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</si>
  <si>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</si>
  <si>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</si>
  <si>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</si>
  <si>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</si>
  <si>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</si>
  <si>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</si>
  <si>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</si>
  <si>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</si>
  <si>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</si>
  <si>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</si>
  <si>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</si>
  <si>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</si>
  <si>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</si>
  <si>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</si>
  <si>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</si>
  <si>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</si>
  <si>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</si>
  <si>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</si>
  <si>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</si>
  <si>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</si>
  <si>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</si>
  <si>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</si>
  <si>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</si>
  <si>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</si>
  <si>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</si>
  <si>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</si>
  <si>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</si>
  <si>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</si>
  <si>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</si>
  <si>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</si>
  <si>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</si>
  <si>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</si>
  <si>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</si>
  <si>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</si>
  <si>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</si>
  <si>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</si>
  <si>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</si>
  <si>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</si>
  <si>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</si>
  <si>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</si>
  <si>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</si>
  <si>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</si>
  <si>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</si>
  <si>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</si>
  <si>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</si>
  <si>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</si>
  <si>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</si>
  <si>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</si>
  <si>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</si>
  <si>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</si>
  <si>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</si>
  <si>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</si>
  <si>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</si>
  <si>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</si>
  <si>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</si>
  <si>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</si>
  <si>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</si>
  <si>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</si>
  <si>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</si>
  <si>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</si>
  <si>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</si>
  <si>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</si>
  <si>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</si>
  <si>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</si>
  <si>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</si>
  <si>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</si>
  <si>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</si>
  <si>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</si>
  <si>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</si>
  <si>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</si>
  <si>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</si>
  <si>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</si>
  <si>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</si>
  <si>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</si>
  <si>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</si>
  <si>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</si>
  <si>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</si>
  <si>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</si>
  <si>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</si>
  <si>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</si>
  <si>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</si>
  <si>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</si>
  <si>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</si>
  <si>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</si>
  <si>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</si>
  <si>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</si>
  <si>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</si>
  <si>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</si>
  <si>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</si>
  <si>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</si>
  <si>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</si>
  <si>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</si>
  <si>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</si>
  <si>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</si>
  <si>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</si>
  <si>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</si>
  <si>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</si>
  <si>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</si>
  <si>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</si>
  <si>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</si>
  <si>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</si>
  <si>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</si>
  <si>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</si>
  <si>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</si>
  <si>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</si>
  <si>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</si>
  <si>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</si>
  <si>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</si>
  <si>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</si>
  <si>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</si>
  <si>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</si>
  <si>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</si>
  <si>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</si>
  <si>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</si>
  <si>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</si>
  <si>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</si>
  <si>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</si>
  <si>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</si>
  <si>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</si>
  <si>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</si>
  <si>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</si>
  <si>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</si>
  <si>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</si>
  <si>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</si>
  <si>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</si>
  <si>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</si>
  <si>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</si>
  <si>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</si>
  <si>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</si>
  <si>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</si>
  <si>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</si>
  <si>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</si>
  <si>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</si>
  <si>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</si>
  <si>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</si>
  <si>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</si>
  <si>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</si>
  <si>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</si>
  <si>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</si>
  <si>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</si>
  <si>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</si>
  <si>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</si>
  <si>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</si>
  <si>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</si>
  <si>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</si>
  <si>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</si>
  <si>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</si>
  <si>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</si>
  <si>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</si>
  <si>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</si>
  <si>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</si>
  <si>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</si>
  <si>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</si>
  <si>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</si>
  <si>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</si>
  <si>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</si>
  <si>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</si>
  <si>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</si>
  <si>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</si>
  <si>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</si>
  <si>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</si>
  <si>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</si>
  <si>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</si>
  <si>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</si>
  <si>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</si>
  <si>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</si>
  <si>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</si>
  <si>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</si>
  <si>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</si>
  <si>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</si>
  <si>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</si>
  <si>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</si>
  <si>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</si>
  <si>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</si>
  <si>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</si>
  <si>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</si>
  <si>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</si>
  <si>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</si>
  <si>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</si>
  <si>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</si>
  <si>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</si>
  <si>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</si>
  <si>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</si>
  <si>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</si>
  <si>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</si>
  <si>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</si>
  <si>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</si>
  <si>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</si>
  <si>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</si>
  <si>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</si>
  <si>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</si>
  <si>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</si>
  <si>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</si>
  <si>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</si>
  <si>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</si>
  <si>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</si>
  <si>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</si>
  <si>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</si>
  <si>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</si>
  <si>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</si>
  <si>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</si>
  <si>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</si>
  <si>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</si>
  <si>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</si>
  <si>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</si>
  <si>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</si>
  <si>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</si>
  <si>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</si>
  <si>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</si>
  <si>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</si>
  <si>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</si>
  <si>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</si>
  <si>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</si>
  <si>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</si>
  <si>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</si>
  <si>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</si>
  <si>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</si>
  <si>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</si>
  <si>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</si>
  <si>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</si>
  <si>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</si>
  <si>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</si>
  <si>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</si>
  <si>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</si>
  <si>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</si>
  <si>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</si>
  <si>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</si>
  <si>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</si>
  <si>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</si>
  <si>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</si>
  <si>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</si>
  <si>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</si>
  <si>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</si>
  <si>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</si>
  <si>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</si>
  <si>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</si>
  <si>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</si>
  <si>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</si>
  <si>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</si>
  <si>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</si>
  <si>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</si>
  <si>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</si>
  <si>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</si>
  <si>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</si>
  <si>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</si>
  <si>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</si>
  <si>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</si>
  <si>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</si>
  <si>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</si>
  <si>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</si>
  <si>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</si>
  <si>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</si>
  <si>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</si>
  <si>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</si>
  <si>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</si>
  <si>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</si>
  <si>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</si>
  <si>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</si>
  <si>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</si>
  <si>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</si>
  <si>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</si>
  <si>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</si>
  <si>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</si>
  <si>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</si>
  <si>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</si>
  <si>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</si>
  <si>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</si>
  <si>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</si>
  <si>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</si>
  <si>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</si>
  <si>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</si>
  <si>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</si>
  <si>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</si>
  <si>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</si>
  <si>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</si>
  <si>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</si>
  <si>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</si>
  <si>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</si>
  <si>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</si>
  <si>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</si>
  <si>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</si>
  <si>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</si>
  <si>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</si>
  <si>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</si>
  <si>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</si>
  <si>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</si>
  <si>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</si>
  <si>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</si>
  <si>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</si>
  <si>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</si>
  <si>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</si>
  <si>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</si>
  <si>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</si>
  <si>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</si>
  <si>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</si>
  <si>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</si>
  <si>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</si>
  <si>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</si>
  <si>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</si>
  <si>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</si>
  <si>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</si>
  <si>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</si>
  <si>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</si>
  <si>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</si>
  <si>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</si>
  <si>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</si>
  <si>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</si>
  <si>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</si>
  <si>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</si>
  <si>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</si>
  <si>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</si>
  <si>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</si>
  <si>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</si>
  <si>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</si>
  <si>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</si>
  <si>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</si>
  <si>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</si>
  <si>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</si>
  <si>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</si>
  <si>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</si>
  <si>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</si>
  <si>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</si>
  <si>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</si>
  <si>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</si>
  <si>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</si>
  <si>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</si>
  <si>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</si>
  <si>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</si>
  <si>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</si>
  <si>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</si>
  <si>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</si>
  <si>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</si>
  <si>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</si>
  <si>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</si>
  <si>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</si>
  <si>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</si>
  <si>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</si>
  <si>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</si>
  <si>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</si>
  <si>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</si>
  <si>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</si>
  <si>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</si>
  <si>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</si>
  <si>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</si>
  <si>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</si>
  <si>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</si>
  <si>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</si>
  <si>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</si>
  <si>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</si>
  <si>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</si>
  <si>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</si>
  <si>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</si>
  <si>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</si>
  <si>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</si>
  <si>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</si>
  <si>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</si>
  <si>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</si>
  <si>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</si>
  <si>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</si>
  <si>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</si>
  <si>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</si>
  <si>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</si>
  <si>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</si>
  <si>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</si>
  <si>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</si>
  <si>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</si>
  <si>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</si>
  <si>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</si>
  <si>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</si>
  <si>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</si>
  <si>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</si>
  <si>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</si>
  <si>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</si>
  <si>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</si>
  <si>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</si>
  <si>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</si>
  <si>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</si>
  <si>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</si>
  <si>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</si>
  <si>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</si>
  <si>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</si>
  <si>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</si>
  <si>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</si>
  <si>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</si>
  <si>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</si>
  <si>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</si>
  <si>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</si>
  <si>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</si>
  <si>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</si>
  <si>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</si>
  <si>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</si>
  <si>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</si>
  <si>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</si>
  <si>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</si>
  <si>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</si>
  <si>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</si>
  <si>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</si>
  <si>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</si>
  <si>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</si>
  <si>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</si>
  <si>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</si>
  <si>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</si>
  <si>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</si>
  <si>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</si>
  <si>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</si>
  <si>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</si>
  <si>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</si>
  <si>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</si>
  <si>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</si>
  <si>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</si>
  <si>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</si>
  <si>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</si>
  <si>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</si>
  <si>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</si>
  <si>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</si>
  <si>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</si>
  <si>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</si>
  <si>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</si>
  <si>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</si>
  <si>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</si>
  <si>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</si>
  <si>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</si>
  <si>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</si>
  <si>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</si>
  <si>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</si>
  <si>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</si>
  <si>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</si>
  <si>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</si>
  <si>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</si>
  <si>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</si>
  <si>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</si>
  <si>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</si>
  <si>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</si>
  <si>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</si>
  <si>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</si>
  <si>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</si>
  <si>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</si>
  <si>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</si>
  <si>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</si>
  <si>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</si>
  <si>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</si>
  <si>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</si>
  <si>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</si>
  <si>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</si>
  <si>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</si>
  <si>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</si>
  <si>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</si>
  <si>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</si>
  <si>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</si>
  <si>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</si>
  <si>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</si>
  <si>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</si>
  <si>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</si>
  <si>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</si>
  <si>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</si>
  <si>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</si>
  <si>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</si>
  <si>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</si>
  <si>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</si>
  <si>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</si>
  <si>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</si>
  <si>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</si>
  <si>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</si>
  <si>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</si>
  <si>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</si>
  <si>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</si>
  <si>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</si>
  <si>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</si>
  <si>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</si>
  <si>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</si>
  <si>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</si>
  <si>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</si>
  <si>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</si>
  <si>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</si>
  <si>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</si>
  <si>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</si>
  <si>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</si>
  <si>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</si>
  <si>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</si>
  <si>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</si>
  <si>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</si>
  <si>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</si>
  <si>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</si>
  <si>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</si>
  <si>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</si>
  <si>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</si>
  <si>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</si>
  <si>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</si>
  <si>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</si>
  <si>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</si>
  <si>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</si>
  <si>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</si>
  <si>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</si>
  <si>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</si>
  <si>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</si>
  <si>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</si>
  <si>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</si>
  <si>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</si>
  <si>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</si>
  <si>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</si>
  <si>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</si>
  <si>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</si>
  <si>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</si>
  <si>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</si>
  <si>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</si>
  <si>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</si>
  <si>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</si>
  <si>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</si>
  <si>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</si>
  <si>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</si>
  <si>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</si>
  <si>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</si>
  <si>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</si>
  <si>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</si>
  <si>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</si>
  <si>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</si>
  <si>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</si>
  <si>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</si>
  <si>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</si>
  <si>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</si>
  <si>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</si>
  <si>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</si>
  <si>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</si>
  <si>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</si>
  <si>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</si>
  <si>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</si>
  <si>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</si>
  <si>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</si>
  <si>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</si>
  <si>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</si>
  <si>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</si>
  <si>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</si>
  <si>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</si>
  <si>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</si>
  <si>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</si>
  <si>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</si>
  <si>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</si>
  <si>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</si>
  <si>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</si>
  <si>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</si>
  <si>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</si>
  <si>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</si>
  <si>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</si>
  <si>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</si>
  <si>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</si>
  <si>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</si>
  <si>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</si>
  <si>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</si>
  <si>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</si>
  <si>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</si>
  <si>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</si>
  <si>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</si>
  <si>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</si>
  <si>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</si>
  <si>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</si>
  <si>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</si>
  <si>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</si>
  <si>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</si>
  <si>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</si>
  <si>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</si>
  <si>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</si>
  <si>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</si>
  <si>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</si>
  <si>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</si>
  <si>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</si>
  <si>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</si>
  <si>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</si>
  <si>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неконсолидиран- предварителен</t>
  </si>
  <si>
    <t>.................................................</t>
  </si>
  <si>
    <t xml:space="preserve">Вид на отчета: неконсолидиран- предварителен 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</si>
  <si>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</si>
  <si>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</si>
  <si>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</si>
  <si>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</si>
  <si>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</si>
  <si>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</si>
  <si>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</si>
  <si>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</si>
  <si>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</si>
  <si>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</si>
  <si>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</si>
  <si>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>30.09.2008г.</t>
  </si>
  <si>
    <t>Дата на съставяне: 23.10.2008г.</t>
  </si>
  <si>
    <t>23.10.2008г.</t>
  </si>
  <si>
    <t xml:space="preserve">Дата на съставяне: 23.10.2008   г.                                   </t>
  </si>
  <si>
    <t xml:space="preserve">Дата  на съставяне:23.10.2008г.                                                                                                                               </t>
  </si>
  <si>
    <t xml:space="preserve">Дата на съставяне:23.10.2008г.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</si>
</sst>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15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17" fillId="19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2" xfId="61" applyFont="1" applyFill="1" applyBorder="1" applyAlignment="1" applyProtection="1">
      <alignment horizontal="left" vertical="top" wrapText="1"/>
      <protection/>
    </xf>
    <xf numFmtId="0" fontId="16" fillId="19" borderId="25" xfId="61" applyFont="1" applyFill="1" applyBorder="1" applyAlignment="1" applyProtection="1">
      <alignment vertical="top" wrapText="1"/>
      <protection/>
    </xf>
    <xf numFmtId="0" fontId="16" fillId="19" borderId="33" xfId="61" applyFont="1" applyFill="1" applyBorder="1" applyAlignment="1" applyProtection="1">
      <alignment vertical="top" wrapText="1"/>
      <protection/>
    </xf>
    <xf numFmtId="49" fontId="16" fillId="19" borderId="31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17" borderId="12" xfId="61" applyNumberFormat="1" applyFont="1" applyFill="1" applyBorder="1" applyAlignment="1" applyProtection="1">
      <alignment vertical="top" wrapText="1"/>
      <protection locked="0"/>
    </xf>
    <xf numFmtId="166" fontId="8" fillId="2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18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17" borderId="26" xfId="61" applyNumberFormat="1" applyFont="1" applyFill="1" applyBorder="1" applyAlignment="1" applyProtection="1">
      <alignment vertical="top" wrapText="1"/>
      <protection locked="0"/>
    </xf>
    <xf numFmtId="166" fontId="8" fillId="18" borderId="26" xfId="61" applyNumberFormat="1" applyFont="1" applyFill="1" applyBorder="1" applyAlignment="1" applyProtection="1">
      <alignment vertical="top" wrapText="1"/>
      <protection locked="0"/>
    </xf>
    <xf numFmtId="166" fontId="8" fillId="2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17" borderId="10" xfId="63" applyNumberFormat="1" applyFont="1" applyFill="1" applyBorder="1" applyAlignment="1" applyProtection="1">
      <alignment vertical="center"/>
      <protection locked="0"/>
    </xf>
    <xf numFmtId="166" fontId="10" fillId="7" borderId="10" xfId="63" applyNumberFormat="1" applyFont="1" applyFill="1" applyBorder="1" applyAlignment="1" applyProtection="1">
      <alignment vertical="center"/>
      <protection locked="0"/>
    </xf>
    <xf numFmtId="166" fontId="10" fillId="18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7" borderId="10" xfId="63" applyNumberFormat="1" applyFont="1" applyFill="1" applyBorder="1" applyAlignment="1" applyProtection="1">
      <alignment vertical="center"/>
      <protection locked="0"/>
    </xf>
    <xf numFmtId="166" fontId="9" fillId="17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17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17" borderId="10" xfId="63" applyNumberFormat="1" applyFont="1" applyFill="1" applyBorder="1" applyProtection="1">
      <alignment/>
      <protection locked="0"/>
    </xf>
    <xf numFmtId="166" fontId="10" fillId="18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7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17" borderId="10" xfId="62" applyNumberFormat="1" applyFont="1" applyFill="1" applyBorder="1" applyAlignment="1" applyProtection="1">
      <alignment wrapText="1"/>
      <protection locked="0"/>
    </xf>
    <xf numFmtId="166" fontId="10" fillId="18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7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15" borderId="12" xfId="64" applyNumberFormat="1" applyFont="1" applyFill="1" applyBorder="1" applyAlignment="1" applyProtection="1">
      <alignment vertical="center"/>
      <protection locked="0"/>
    </xf>
    <xf numFmtId="166" fontId="10" fillId="15" borderId="15" xfId="64" applyNumberFormat="1" applyFont="1" applyFill="1" applyBorder="1" applyAlignment="1" applyProtection="1">
      <alignment vertical="center"/>
      <protection locked="0"/>
    </xf>
    <xf numFmtId="166" fontId="10" fillId="15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17" borderId="10" xfId="64" applyNumberFormat="1" applyFont="1" applyFill="1" applyBorder="1" applyAlignment="1" applyProtection="1">
      <alignment vertical="center"/>
      <protection locked="0"/>
    </xf>
    <xf numFmtId="3" fontId="10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17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15" borderId="15" xfId="59" applyNumberFormat="1" applyFont="1" applyFill="1" applyBorder="1" applyAlignment="1" applyProtection="1">
      <alignment horizontal="right" vertical="center" wrapText="1"/>
      <protection/>
    </xf>
    <xf numFmtId="3" fontId="10" fillId="15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7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17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17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17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56">
      <selection activeCell="H62" sqref="H62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7" t="s">
        <v>1</v>
      </c>
      <c r="B3" s="578"/>
      <c r="C3" s="578"/>
      <c r="D3" s="578"/>
      <c r="E3" s="372" t="s">
        <v>878</v>
      </c>
      <c r="F3" s="160" t="s">
        <v>2</v>
      </c>
      <c r="G3" s="128"/>
      <c r="H3" s="371">
        <v>131158049</v>
      </c>
    </row>
    <row r="4" spans="1:8" ht="15">
      <c r="A4" s="577" t="s">
        <v>3</v>
      </c>
      <c r="B4" s="583"/>
      <c r="C4" s="583"/>
      <c r="D4" s="583"/>
      <c r="E4" s="414" t="s">
        <v>865</v>
      </c>
      <c r="F4" s="579" t="s">
        <v>4</v>
      </c>
      <c r="G4" s="580"/>
      <c r="H4" s="479">
        <v>683</v>
      </c>
    </row>
    <row r="5" spans="1:8" ht="15">
      <c r="A5" s="577" t="s">
        <v>5</v>
      </c>
      <c r="B5" s="578"/>
      <c r="C5" s="578"/>
      <c r="D5" s="578"/>
      <c r="E5" s="415" t="s">
        <v>879</v>
      </c>
      <c r="F5" s="126"/>
      <c r="G5" s="127"/>
      <c r="H5" s="162" t="s">
        <v>6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7</v>
      </c>
      <c r="B7" s="164" t="s">
        <v>8</v>
      </c>
      <c r="C7" s="165" t="s">
        <v>9</v>
      </c>
      <c r="D7" s="165" t="s">
        <v>10</v>
      </c>
      <c r="E7" s="166" t="s">
        <v>11</v>
      </c>
      <c r="F7" s="164" t="s">
        <v>8</v>
      </c>
      <c r="G7" s="165" t="s">
        <v>12</v>
      </c>
      <c r="H7" s="167" t="s">
        <v>13</v>
      </c>
    </row>
    <row r="8" spans="1:8" ht="14.25">
      <c r="A8" s="168" t="s">
        <v>14</v>
      </c>
      <c r="B8" s="169" t="s">
        <v>15</v>
      </c>
      <c r="C8" s="169">
        <v>1</v>
      </c>
      <c r="D8" s="169">
        <v>2</v>
      </c>
      <c r="E8" s="170" t="s">
        <v>14</v>
      </c>
      <c r="F8" s="169" t="s">
        <v>15</v>
      </c>
      <c r="G8" s="169">
        <v>1</v>
      </c>
      <c r="H8" s="171">
        <v>2</v>
      </c>
    </row>
    <row r="9" spans="1:8" ht="15">
      <c r="A9" s="359" t="s">
        <v>16</v>
      </c>
      <c r="B9" s="172"/>
      <c r="C9" s="173"/>
      <c r="D9" s="174"/>
      <c r="E9" s="357" t="s">
        <v>17</v>
      </c>
      <c r="F9" s="175"/>
      <c r="G9" s="176"/>
      <c r="H9" s="177"/>
    </row>
    <row r="10" spans="1:8" ht="15">
      <c r="A10" s="178" t="s">
        <v>18</v>
      </c>
      <c r="B10" s="179"/>
      <c r="C10" s="480"/>
      <c r="D10" s="481"/>
      <c r="E10" s="180" t="s">
        <v>19</v>
      </c>
      <c r="F10" s="181"/>
      <c r="G10" s="182"/>
      <c r="H10" s="183"/>
    </row>
    <row r="11" spans="1:8" ht="15">
      <c r="A11" s="178" t="s">
        <v>20</v>
      </c>
      <c r="B11" s="184" t="s">
        <v>21</v>
      </c>
      <c r="C11" s="482">
        <v>0</v>
      </c>
      <c r="D11" s="482">
        <v>0</v>
      </c>
      <c r="E11" s="180" t="s">
        <v>22</v>
      </c>
      <c r="F11" s="185" t="s">
        <v>23</v>
      </c>
      <c r="G11" s="487">
        <v>1603</v>
      </c>
      <c r="H11" s="487">
        <v>1603</v>
      </c>
    </row>
    <row r="12" spans="1:8" ht="15">
      <c r="A12" s="178" t="s">
        <v>24</v>
      </c>
      <c r="B12" s="184" t="s">
        <v>25</v>
      </c>
      <c r="C12" s="482">
        <v>0</v>
      </c>
      <c r="D12" s="482">
        <v>0</v>
      </c>
      <c r="E12" s="180" t="s">
        <v>26</v>
      </c>
      <c r="F12" s="185" t="s">
        <v>27</v>
      </c>
      <c r="G12" s="488">
        <v>1603</v>
      </c>
      <c r="H12" s="488">
        <v>1603</v>
      </c>
    </row>
    <row r="13" spans="1:8" ht="15">
      <c r="A13" s="178" t="s">
        <v>28</v>
      </c>
      <c r="B13" s="184" t="s">
        <v>29</v>
      </c>
      <c r="C13" s="482">
        <v>0</v>
      </c>
      <c r="D13" s="482">
        <v>1</v>
      </c>
      <c r="E13" s="180" t="s">
        <v>30</v>
      </c>
      <c r="F13" s="185" t="s">
        <v>31</v>
      </c>
      <c r="G13" s="488">
        <v>0</v>
      </c>
      <c r="H13" s="488">
        <v>0</v>
      </c>
    </row>
    <row r="14" spans="1:8" ht="15">
      <c r="A14" s="178" t="s">
        <v>32</v>
      </c>
      <c r="B14" s="184" t="s">
        <v>33</v>
      </c>
      <c r="C14" s="482">
        <v>0</v>
      </c>
      <c r="D14" s="482">
        <v>0</v>
      </c>
      <c r="E14" s="186" t="s">
        <v>34</v>
      </c>
      <c r="F14" s="185" t="s">
        <v>35</v>
      </c>
      <c r="G14" s="489">
        <v>0</v>
      </c>
      <c r="H14" s="489">
        <v>0</v>
      </c>
    </row>
    <row r="15" spans="1:8" ht="15">
      <c r="A15" s="178" t="s">
        <v>36</v>
      </c>
      <c r="B15" s="184" t="s">
        <v>37</v>
      </c>
      <c r="C15" s="482">
        <v>0</v>
      </c>
      <c r="D15" s="482">
        <v>0</v>
      </c>
      <c r="E15" s="186" t="s">
        <v>38</v>
      </c>
      <c r="F15" s="185" t="s">
        <v>39</v>
      </c>
      <c r="G15" s="489">
        <v>0</v>
      </c>
      <c r="H15" s="489">
        <v>0</v>
      </c>
    </row>
    <row r="16" spans="1:8" ht="15">
      <c r="A16" s="178" t="s">
        <v>40</v>
      </c>
      <c r="B16" s="187" t="s">
        <v>41</v>
      </c>
      <c r="C16" s="482">
        <v>0</v>
      </c>
      <c r="D16" s="482">
        <v>0</v>
      </c>
      <c r="E16" s="186" t="s">
        <v>42</v>
      </c>
      <c r="F16" s="185" t="s">
        <v>43</v>
      </c>
      <c r="G16" s="489">
        <v>0</v>
      </c>
      <c r="H16" s="489">
        <v>0</v>
      </c>
    </row>
    <row r="17" spans="1:18" ht="25.5">
      <c r="A17" s="178" t="s">
        <v>44</v>
      </c>
      <c r="B17" s="184" t="s">
        <v>45</v>
      </c>
      <c r="C17" s="482">
        <v>4005</v>
      </c>
      <c r="D17" s="482">
        <v>2521</v>
      </c>
      <c r="E17" s="186" t="s">
        <v>46</v>
      </c>
      <c r="F17" s="188" t="s">
        <v>47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48</v>
      </c>
      <c r="B18" s="184" t="s">
        <v>49</v>
      </c>
      <c r="C18" s="482"/>
      <c r="D18" s="482"/>
      <c r="E18" s="180" t="s">
        <v>50</v>
      </c>
      <c r="F18" s="189"/>
      <c r="G18" s="491"/>
      <c r="H18" s="492"/>
    </row>
    <row r="19" spans="1:15" ht="15">
      <c r="A19" s="178" t="s">
        <v>51</v>
      </c>
      <c r="B19" s="190" t="s">
        <v>52</v>
      </c>
      <c r="C19" s="481">
        <f>SUM(C11:C18)</f>
        <v>4005</v>
      </c>
      <c r="D19" s="481">
        <f>SUM(D11:D18)</f>
        <v>2522</v>
      </c>
      <c r="E19" s="180" t="s">
        <v>53</v>
      </c>
      <c r="F19" s="185" t="s">
        <v>54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55</v>
      </c>
      <c r="B20" s="190" t="s">
        <v>56</v>
      </c>
      <c r="C20" s="482">
        <v>2950</v>
      </c>
      <c r="D20" s="482">
        <v>2950</v>
      </c>
      <c r="E20" s="180" t="s">
        <v>57</v>
      </c>
      <c r="F20" s="185" t="s">
        <v>58</v>
      </c>
      <c r="G20" s="493">
        <v>0</v>
      </c>
      <c r="H20" s="493">
        <v>0</v>
      </c>
    </row>
    <row r="21" spans="1:18" ht="15">
      <c r="A21" s="178" t="s">
        <v>59</v>
      </c>
      <c r="B21" s="191" t="s">
        <v>60</v>
      </c>
      <c r="C21" s="482">
        <v>0</v>
      </c>
      <c r="D21" s="482">
        <v>0</v>
      </c>
      <c r="E21" s="192" t="s">
        <v>61</v>
      </c>
      <c r="F21" s="185" t="s">
        <v>62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63</v>
      </c>
      <c r="B22" s="184"/>
      <c r="C22" s="480"/>
      <c r="D22" s="481"/>
      <c r="E22" s="186" t="s">
        <v>64</v>
      </c>
      <c r="F22" s="185" t="s">
        <v>65</v>
      </c>
      <c r="G22" s="487">
        <v>0</v>
      </c>
      <c r="H22" s="487">
        <v>0</v>
      </c>
    </row>
    <row r="23" spans="1:13" ht="15">
      <c r="A23" s="178" t="s">
        <v>66</v>
      </c>
      <c r="B23" s="184" t="s">
        <v>67</v>
      </c>
      <c r="C23" s="482">
        <v>0</v>
      </c>
      <c r="D23" s="482">
        <v>1</v>
      </c>
      <c r="E23" s="193" t="s">
        <v>68</v>
      </c>
      <c r="F23" s="185" t="s">
        <v>69</v>
      </c>
      <c r="G23" s="487">
        <v>0</v>
      </c>
      <c r="H23" s="487">
        <v>0</v>
      </c>
      <c r="M23" s="120"/>
    </row>
    <row r="24" spans="1:8" ht="15">
      <c r="A24" s="178" t="s">
        <v>70</v>
      </c>
      <c r="B24" s="184" t="s">
        <v>71</v>
      </c>
      <c r="C24" s="482">
        <v>0</v>
      </c>
      <c r="D24" s="482">
        <v>0</v>
      </c>
      <c r="E24" s="180" t="s">
        <v>72</v>
      </c>
      <c r="F24" s="185" t="s">
        <v>73</v>
      </c>
      <c r="G24" s="487">
        <v>0</v>
      </c>
      <c r="H24" s="487">
        <v>0</v>
      </c>
    </row>
    <row r="25" spans="1:18" ht="15">
      <c r="A25" s="178" t="s">
        <v>74</v>
      </c>
      <c r="B25" s="184" t="s">
        <v>75</v>
      </c>
      <c r="C25" s="482">
        <v>0</v>
      </c>
      <c r="D25" s="482">
        <v>0</v>
      </c>
      <c r="E25" s="193" t="s">
        <v>76</v>
      </c>
      <c r="F25" s="188" t="s">
        <v>77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78</v>
      </c>
      <c r="B26" s="184" t="s">
        <v>79</v>
      </c>
      <c r="C26" s="482">
        <v>0</v>
      </c>
      <c r="D26" s="482">
        <v>0</v>
      </c>
      <c r="E26" s="180" t="s">
        <v>80</v>
      </c>
      <c r="F26" s="189"/>
      <c r="G26" s="491"/>
      <c r="H26" s="492"/>
    </row>
    <row r="27" spans="1:18" ht="15">
      <c r="A27" s="178" t="s">
        <v>81</v>
      </c>
      <c r="B27" s="191" t="s">
        <v>82</v>
      </c>
      <c r="C27" s="481">
        <f>SUM(C23:C26)</f>
        <v>0</v>
      </c>
      <c r="D27" s="481">
        <f>SUM(D23:D26)</f>
        <v>1</v>
      </c>
      <c r="E27" s="193" t="s">
        <v>83</v>
      </c>
      <c r="F27" s="185" t="s">
        <v>84</v>
      </c>
      <c r="G27" s="490">
        <f>SUM(G28:G30)</f>
        <v>216</v>
      </c>
      <c r="H27" s="490">
        <f>SUM(H28:H30)</f>
        <v>30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85</v>
      </c>
      <c r="F28" s="185" t="s">
        <v>86</v>
      </c>
      <c r="G28" s="487">
        <v>381</v>
      </c>
      <c r="H28" s="487">
        <v>195</v>
      </c>
    </row>
    <row r="29" spans="1:13" ht="15">
      <c r="A29" s="178" t="s">
        <v>87</v>
      </c>
      <c r="B29" s="184"/>
      <c r="C29" s="480"/>
      <c r="D29" s="481"/>
      <c r="E29" s="192" t="s">
        <v>88</v>
      </c>
      <c r="F29" s="185" t="s">
        <v>89</v>
      </c>
      <c r="G29" s="489">
        <v>-165</v>
      </c>
      <c r="H29" s="489">
        <v>-165</v>
      </c>
      <c r="M29" s="120"/>
    </row>
    <row r="30" spans="1:8" ht="15">
      <c r="A30" s="178" t="s">
        <v>90</v>
      </c>
      <c r="B30" s="184" t="s">
        <v>91</v>
      </c>
      <c r="C30" s="482">
        <v>0</v>
      </c>
      <c r="D30" s="482">
        <v>0</v>
      </c>
      <c r="E30" s="180" t="s">
        <v>92</v>
      </c>
      <c r="F30" s="185" t="s">
        <v>93</v>
      </c>
      <c r="G30" s="493">
        <v>0</v>
      </c>
      <c r="H30" s="493">
        <v>0</v>
      </c>
    </row>
    <row r="31" spans="1:13" ht="15">
      <c r="A31" s="178" t="s">
        <v>94</v>
      </c>
      <c r="B31" s="184" t="s">
        <v>95</v>
      </c>
      <c r="C31" s="483">
        <v>0</v>
      </c>
      <c r="D31" s="483">
        <v>0</v>
      </c>
      <c r="E31" s="193" t="s">
        <v>96</v>
      </c>
      <c r="F31" s="185" t="s">
        <v>97</v>
      </c>
      <c r="G31" s="487">
        <v>0</v>
      </c>
      <c r="H31" s="487">
        <v>186</v>
      </c>
      <c r="M31" s="120"/>
    </row>
    <row r="32" spans="1:15" ht="15">
      <c r="A32" s="178" t="s">
        <v>98</v>
      </c>
      <c r="B32" s="191" t="s">
        <v>99</v>
      </c>
      <c r="C32" s="481">
        <f>C30+C31</f>
        <v>0</v>
      </c>
      <c r="D32" s="481">
        <f>D30+D31</f>
        <v>0</v>
      </c>
      <c r="E32" s="186" t="s">
        <v>100</v>
      </c>
      <c r="F32" s="185" t="s">
        <v>101</v>
      </c>
      <c r="G32" s="489">
        <v>-146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102</v>
      </c>
      <c r="B33" s="187"/>
      <c r="C33" s="480"/>
      <c r="D33" s="481"/>
      <c r="E33" s="193" t="s">
        <v>103</v>
      </c>
      <c r="F33" s="188" t="s">
        <v>104</v>
      </c>
      <c r="G33" s="490">
        <f>G27+G31+G32</f>
        <v>70</v>
      </c>
      <c r="H33" s="490">
        <f>H27+H31+H32</f>
        <v>216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851</v>
      </c>
      <c r="B34" s="187" t="s">
        <v>105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106</v>
      </c>
      <c r="B35" s="184" t="s">
        <v>107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108</v>
      </c>
      <c r="B36" s="184" t="s">
        <v>109</v>
      </c>
      <c r="C36" s="482">
        <v>0</v>
      </c>
      <c r="D36" s="482">
        <v>0</v>
      </c>
      <c r="E36" s="180" t="s">
        <v>110</v>
      </c>
      <c r="F36" s="197" t="s">
        <v>111</v>
      </c>
      <c r="G36" s="490">
        <f>G25+G17+G33</f>
        <v>1673</v>
      </c>
      <c r="H36" s="490">
        <f>H25+H17+H33</f>
        <v>1819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112</v>
      </c>
      <c r="B37" s="184" t="s">
        <v>113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114</v>
      </c>
      <c r="B38" s="184" t="s">
        <v>115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116</v>
      </c>
      <c r="B39" s="200" t="s">
        <v>117</v>
      </c>
      <c r="C39" s="484">
        <f>C40+C41+C43</f>
        <v>0</v>
      </c>
      <c r="D39" s="484">
        <f>D40+D41+D43</f>
        <v>0</v>
      </c>
      <c r="E39" s="358" t="s">
        <v>118</v>
      </c>
      <c r="F39" s="197" t="s">
        <v>119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120</v>
      </c>
      <c r="B40" s="200" t="s">
        <v>121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122</v>
      </c>
      <c r="B41" s="200" t="s">
        <v>123</v>
      </c>
      <c r="C41" s="482">
        <v>0</v>
      </c>
      <c r="D41" s="482">
        <v>0</v>
      </c>
      <c r="E41" s="358" t="s">
        <v>124</v>
      </c>
      <c r="F41" s="201"/>
      <c r="G41" s="499"/>
      <c r="H41" s="500"/>
    </row>
    <row r="42" spans="1:8" ht="15">
      <c r="A42" s="178" t="s">
        <v>125</v>
      </c>
      <c r="B42" s="200" t="s">
        <v>126</v>
      </c>
      <c r="C42" s="485">
        <v>0</v>
      </c>
      <c r="D42" s="485">
        <v>0</v>
      </c>
      <c r="E42" s="180" t="s">
        <v>127</v>
      </c>
      <c r="F42" s="196"/>
      <c r="G42" s="497"/>
      <c r="H42" s="498"/>
    </row>
    <row r="43" spans="1:13" ht="15">
      <c r="A43" s="178" t="s">
        <v>128</v>
      </c>
      <c r="B43" s="200" t="s">
        <v>129</v>
      </c>
      <c r="C43" s="482">
        <v>0</v>
      </c>
      <c r="D43" s="482">
        <v>0</v>
      </c>
      <c r="E43" s="186" t="s">
        <v>130</v>
      </c>
      <c r="F43" s="185" t="s">
        <v>131</v>
      </c>
      <c r="G43" s="487">
        <v>0</v>
      </c>
      <c r="H43" s="487">
        <v>0</v>
      </c>
      <c r="M43" s="120"/>
    </row>
    <row r="44" spans="1:8" ht="15">
      <c r="A44" s="178" t="s">
        <v>132</v>
      </c>
      <c r="B44" s="200" t="s">
        <v>133</v>
      </c>
      <c r="C44" s="482">
        <v>0</v>
      </c>
      <c r="D44" s="482">
        <v>0</v>
      </c>
      <c r="E44" s="202" t="s">
        <v>134</v>
      </c>
      <c r="F44" s="185" t="s">
        <v>135</v>
      </c>
      <c r="G44" s="487">
        <v>0</v>
      </c>
      <c r="H44" s="487">
        <v>0</v>
      </c>
    </row>
    <row r="45" spans="1:15" ht="15">
      <c r="A45" s="178" t="s">
        <v>136</v>
      </c>
      <c r="B45" s="190" t="s">
        <v>137</v>
      </c>
      <c r="C45" s="481">
        <f>C34+C39+C44</f>
        <v>0</v>
      </c>
      <c r="D45" s="481">
        <f>D34+D39+D44</f>
        <v>0</v>
      </c>
      <c r="E45" s="192" t="s">
        <v>138</v>
      </c>
      <c r="F45" s="185" t="s">
        <v>139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140</v>
      </c>
      <c r="B46" s="184"/>
      <c r="C46" s="480"/>
      <c r="D46" s="481"/>
      <c r="E46" s="180" t="s">
        <v>141</v>
      </c>
      <c r="F46" s="185" t="s">
        <v>142</v>
      </c>
      <c r="G46" s="487">
        <v>0</v>
      </c>
      <c r="H46" s="487">
        <v>0</v>
      </c>
    </row>
    <row r="47" spans="1:13" ht="15">
      <c r="A47" s="178" t="s">
        <v>143</v>
      </c>
      <c r="B47" s="184" t="s">
        <v>144</v>
      </c>
      <c r="C47" s="482">
        <v>0</v>
      </c>
      <c r="D47" s="482">
        <v>0</v>
      </c>
      <c r="E47" s="192" t="s">
        <v>145</v>
      </c>
      <c r="F47" s="185" t="s">
        <v>146</v>
      </c>
      <c r="G47" s="487">
        <v>0</v>
      </c>
      <c r="H47" s="487">
        <v>0</v>
      </c>
      <c r="M47" s="120"/>
    </row>
    <row r="48" spans="1:8" ht="15">
      <c r="A48" s="178" t="s">
        <v>147</v>
      </c>
      <c r="B48" s="187" t="s">
        <v>148</v>
      </c>
      <c r="C48" s="482">
        <v>0</v>
      </c>
      <c r="D48" s="482">
        <v>0</v>
      </c>
      <c r="E48" s="180" t="s">
        <v>149</v>
      </c>
      <c r="F48" s="185" t="s">
        <v>150</v>
      </c>
      <c r="G48" s="487">
        <v>0</v>
      </c>
      <c r="H48" s="487">
        <v>0</v>
      </c>
    </row>
    <row r="49" spans="1:18" ht="15">
      <c r="A49" s="178" t="s">
        <v>151</v>
      </c>
      <c r="B49" s="184" t="s">
        <v>152</v>
      </c>
      <c r="C49" s="482">
        <v>0</v>
      </c>
      <c r="D49" s="482">
        <v>0</v>
      </c>
      <c r="E49" s="192" t="s">
        <v>51</v>
      </c>
      <c r="F49" s="188" t="s">
        <v>153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78</v>
      </c>
      <c r="B50" s="184" t="s">
        <v>154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155</v>
      </c>
      <c r="B51" s="190" t="s">
        <v>156</v>
      </c>
      <c r="C51" s="481">
        <f>SUM(C47:C50)</f>
        <v>0</v>
      </c>
      <c r="D51" s="481">
        <f>SUM(D47:D50)</f>
        <v>0</v>
      </c>
      <c r="E51" s="192" t="s">
        <v>157</v>
      </c>
      <c r="F51" s="188" t="s">
        <v>158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159</v>
      </c>
      <c r="B52" s="190"/>
      <c r="C52" s="480"/>
      <c r="D52" s="481"/>
      <c r="E52" s="180" t="s">
        <v>160</v>
      </c>
      <c r="F52" s="188" t="s">
        <v>161</v>
      </c>
      <c r="G52" s="487">
        <v>0</v>
      </c>
      <c r="H52" s="487">
        <v>0</v>
      </c>
    </row>
    <row r="53" spans="1:8" ht="15">
      <c r="A53" s="178" t="s">
        <v>162</v>
      </c>
      <c r="B53" s="190" t="s">
        <v>163</v>
      </c>
      <c r="C53" s="482">
        <v>0</v>
      </c>
      <c r="D53" s="482">
        <v>0</v>
      </c>
      <c r="E53" s="180" t="s">
        <v>164</v>
      </c>
      <c r="F53" s="188" t="s">
        <v>165</v>
      </c>
      <c r="G53" s="487">
        <v>0</v>
      </c>
      <c r="H53" s="487">
        <v>0</v>
      </c>
    </row>
    <row r="54" spans="1:8" ht="15">
      <c r="A54" s="178" t="s">
        <v>166</v>
      </c>
      <c r="B54" s="190" t="s">
        <v>167</v>
      </c>
      <c r="C54" s="482">
        <v>0</v>
      </c>
      <c r="D54" s="482">
        <v>0</v>
      </c>
      <c r="E54" s="180" t="s">
        <v>168</v>
      </c>
      <c r="F54" s="188" t="s">
        <v>169</v>
      </c>
      <c r="G54" s="487">
        <v>0</v>
      </c>
      <c r="H54" s="487">
        <v>0</v>
      </c>
    </row>
    <row r="55" spans="1:18" ht="25.5">
      <c r="A55" s="203" t="s">
        <v>170</v>
      </c>
      <c r="B55" s="204" t="s">
        <v>171</v>
      </c>
      <c r="C55" s="481">
        <f>C19+C20+C21+C27+C32+C45+C51+C53+C54</f>
        <v>6955</v>
      </c>
      <c r="D55" s="481">
        <f>D19+D20+D21+D27+D32+D45+D51+D53+D54</f>
        <v>5473</v>
      </c>
      <c r="E55" s="180" t="s">
        <v>172</v>
      </c>
      <c r="F55" s="197" t="s">
        <v>173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174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175</v>
      </c>
      <c r="B57" s="184"/>
      <c r="C57" s="480"/>
      <c r="D57" s="481"/>
      <c r="E57" s="363" t="s">
        <v>176</v>
      </c>
      <c r="F57" s="205"/>
      <c r="G57" s="480"/>
      <c r="H57" s="490"/>
      <c r="M57" s="120"/>
    </row>
    <row r="58" spans="1:8" ht="15">
      <c r="A58" s="178" t="s">
        <v>177</v>
      </c>
      <c r="B58" s="184" t="s">
        <v>178</v>
      </c>
      <c r="C58" s="482">
        <v>0</v>
      </c>
      <c r="D58" s="482">
        <v>0</v>
      </c>
      <c r="E58" s="180" t="s">
        <v>127</v>
      </c>
      <c r="F58" s="206"/>
      <c r="G58" s="480"/>
      <c r="H58" s="490"/>
    </row>
    <row r="59" spans="1:13" ht="15">
      <c r="A59" s="178" t="s">
        <v>179</v>
      </c>
      <c r="B59" s="184" t="s">
        <v>180</v>
      </c>
      <c r="C59" s="482">
        <v>0</v>
      </c>
      <c r="D59" s="482">
        <v>0</v>
      </c>
      <c r="E59" s="192" t="s">
        <v>181</v>
      </c>
      <c r="F59" s="185" t="s">
        <v>182</v>
      </c>
      <c r="G59" s="487">
        <v>400</v>
      </c>
      <c r="H59" s="487">
        <v>0</v>
      </c>
      <c r="M59" s="120"/>
    </row>
    <row r="60" spans="1:8" ht="15">
      <c r="A60" s="178" t="s">
        <v>183</v>
      </c>
      <c r="B60" s="184" t="s">
        <v>184</v>
      </c>
      <c r="C60" s="482">
        <v>0</v>
      </c>
      <c r="D60" s="482">
        <v>0</v>
      </c>
      <c r="E60" s="180" t="s">
        <v>185</v>
      </c>
      <c r="F60" s="185" t="s">
        <v>186</v>
      </c>
      <c r="G60" s="487">
        <v>0</v>
      </c>
      <c r="H60" s="487">
        <v>0</v>
      </c>
    </row>
    <row r="61" spans="1:18" ht="15">
      <c r="A61" s="178" t="s">
        <v>187</v>
      </c>
      <c r="B61" s="187" t="s">
        <v>188</v>
      </c>
      <c r="C61" s="482">
        <v>0</v>
      </c>
      <c r="D61" s="482">
        <v>0</v>
      </c>
      <c r="E61" s="186" t="s">
        <v>189</v>
      </c>
      <c r="F61" s="206" t="s">
        <v>190</v>
      </c>
      <c r="G61" s="490">
        <f>SUM(G62:G68)</f>
        <v>2991</v>
      </c>
      <c r="H61" s="490">
        <f>SUM(H62:H68)</f>
        <v>2055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191</v>
      </c>
      <c r="B62" s="187" t="s">
        <v>192</v>
      </c>
      <c r="C62" s="482">
        <v>0</v>
      </c>
      <c r="D62" s="482">
        <v>0</v>
      </c>
      <c r="E62" s="186" t="s">
        <v>193</v>
      </c>
      <c r="F62" s="185" t="s">
        <v>194</v>
      </c>
      <c r="G62" s="487">
        <v>1361</v>
      </c>
      <c r="H62" s="487">
        <v>1225</v>
      </c>
    </row>
    <row r="63" spans="1:13" ht="15">
      <c r="A63" s="178" t="s">
        <v>195</v>
      </c>
      <c r="B63" s="184" t="s">
        <v>196</v>
      </c>
      <c r="C63" s="482">
        <v>0</v>
      </c>
      <c r="D63" s="482">
        <v>0</v>
      </c>
      <c r="E63" s="180" t="s">
        <v>197</v>
      </c>
      <c r="F63" s="185" t="s">
        <v>198</v>
      </c>
      <c r="G63" s="487">
        <v>0</v>
      </c>
      <c r="H63" s="487">
        <v>0</v>
      </c>
      <c r="M63" s="120"/>
    </row>
    <row r="64" spans="1:15" ht="15">
      <c r="A64" s="178" t="s">
        <v>51</v>
      </c>
      <c r="B64" s="190" t="s">
        <v>199</v>
      </c>
      <c r="C64" s="481">
        <f>SUM(C58:C63)</f>
        <v>0</v>
      </c>
      <c r="D64" s="481">
        <f>SUM(D58:D63)</f>
        <v>0</v>
      </c>
      <c r="E64" s="180" t="s">
        <v>200</v>
      </c>
      <c r="F64" s="185" t="s">
        <v>201</v>
      </c>
      <c r="G64" s="487">
        <v>0</v>
      </c>
      <c r="H64" s="487">
        <v>10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202</v>
      </c>
      <c r="F65" s="185" t="s">
        <v>203</v>
      </c>
      <c r="G65" s="487">
        <v>1622</v>
      </c>
      <c r="H65" s="487">
        <v>819</v>
      </c>
    </row>
    <row r="66" spans="1:8" ht="15">
      <c r="A66" s="178" t="s">
        <v>204</v>
      </c>
      <c r="B66" s="184"/>
      <c r="C66" s="480"/>
      <c r="D66" s="481"/>
      <c r="E66" s="180" t="s">
        <v>205</v>
      </c>
      <c r="F66" s="185" t="s">
        <v>206</v>
      </c>
      <c r="G66" s="487">
        <v>5</v>
      </c>
      <c r="H66" s="487">
        <v>1</v>
      </c>
    </row>
    <row r="67" spans="1:8" ht="15">
      <c r="A67" s="178" t="s">
        <v>207</v>
      </c>
      <c r="B67" s="184" t="s">
        <v>208</v>
      </c>
      <c r="C67" s="482">
        <v>0</v>
      </c>
      <c r="D67" s="482">
        <v>390</v>
      </c>
      <c r="E67" s="180" t="s">
        <v>209</v>
      </c>
      <c r="F67" s="185" t="s">
        <v>210</v>
      </c>
      <c r="G67" s="487">
        <v>1</v>
      </c>
      <c r="H67" s="487">
        <v>0</v>
      </c>
    </row>
    <row r="68" spans="1:8" ht="15">
      <c r="A68" s="178" t="s">
        <v>211</v>
      </c>
      <c r="B68" s="184" t="s">
        <v>212</v>
      </c>
      <c r="C68" s="482">
        <v>47</v>
      </c>
      <c r="D68" s="482">
        <v>0</v>
      </c>
      <c r="E68" s="180" t="s">
        <v>213</v>
      </c>
      <c r="F68" s="185" t="s">
        <v>214</v>
      </c>
      <c r="G68" s="487">
        <v>2</v>
      </c>
      <c r="H68" s="487">
        <v>0</v>
      </c>
    </row>
    <row r="69" spans="1:8" ht="15">
      <c r="A69" s="178" t="s">
        <v>215</v>
      </c>
      <c r="B69" s="184" t="s">
        <v>216</v>
      </c>
      <c r="C69" s="482">
        <v>0</v>
      </c>
      <c r="D69" s="482">
        <v>0</v>
      </c>
      <c r="E69" s="192" t="s">
        <v>78</v>
      </c>
      <c r="F69" s="185" t="s">
        <v>217</v>
      </c>
      <c r="G69" s="487">
        <v>1383</v>
      </c>
      <c r="H69" s="487">
        <v>1554</v>
      </c>
    </row>
    <row r="70" spans="1:8" ht="15">
      <c r="A70" s="178" t="s">
        <v>218</v>
      </c>
      <c r="B70" s="184" t="s">
        <v>219</v>
      </c>
      <c r="C70" s="482">
        <v>0</v>
      </c>
      <c r="D70" s="482">
        <v>0</v>
      </c>
      <c r="E70" s="180" t="s">
        <v>220</v>
      </c>
      <c r="F70" s="185" t="s">
        <v>221</v>
      </c>
      <c r="G70" s="487">
        <v>0</v>
      </c>
      <c r="H70" s="487">
        <v>0</v>
      </c>
    </row>
    <row r="71" spans="1:18" ht="15">
      <c r="A71" s="178" t="s">
        <v>222</v>
      </c>
      <c r="B71" s="184" t="s">
        <v>223</v>
      </c>
      <c r="C71" s="482">
        <v>0</v>
      </c>
      <c r="D71" s="482">
        <v>0</v>
      </c>
      <c r="E71" s="193" t="s">
        <v>46</v>
      </c>
      <c r="F71" s="207" t="s">
        <v>224</v>
      </c>
      <c r="G71" s="501">
        <f>G59+G60+G61+G69+G70</f>
        <v>4774</v>
      </c>
      <c r="H71" s="501">
        <f>H59+H60+H61+H69+H70</f>
        <v>3609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225</v>
      </c>
      <c r="B72" s="184" t="s">
        <v>226</v>
      </c>
      <c r="C72" s="482">
        <v>0</v>
      </c>
      <c r="D72" s="482">
        <v>26</v>
      </c>
      <c r="E72" s="186"/>
      <c r="F72" s="208"/>
      <c r="G72" s="502"/>
      <c r="H72" s="503"/>
    </row>
    <row r="73" spans="1:8" ht="15">
      <c r="A73" s="178" t="s">
        <v>227</v>
      </c>
      <c r="B73" s="184" t="s">
        <v>228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229</v>
      </c>
      <c r="B74" s="184" t="s">
        <v>230</v>
      </c>
      <c r="C74" s="482">
        <v>0</v>
      </c>
      <c r="D74" s="482">
        <v>1</v>
      </c>
      <c r="E74" s="180" t="s">
        <v>231</v>
      </c>
      <c r="F74" s="210" t="s">
        <v>232</v>
      </c>
      <c r="G74" s="487">
        <v>0</v>
      </c>
      <c r="H74" s="487">
        <v>0</v>
      </c>
    </row>
    <row r="75" spans="1:15" ht="15">
      <c r="A75" s="178" t="s">
        <v>76</v>
      </c>
      <c r="B75" s="190" t="s">
        <v>233</v>
      </c>
      <c r="C75" s="481">
        <f>SUM(C67:C74)</f>
        <v>47</v>
      </c>
      <c r="D75" s="481">
        <f>SUM(D67:D74)</f>
        <v>417</v>
      </c>
      <c r="E75" s="192" t="s">
        <v>160</v>
      </c>
      <c r="F75" s="188" t="s">
        <v>234</v>
      </c>
      <c r="G75" s="487">
        <v>973</v>
      </c>
      <c r="H75" s="487">
        <v>803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235</v>
      </c>
      <c r="F76" s="188" t="s">
        <v>236</v>
      </c>
      <c r="G76" s="487">
        <v>0</v>
      </c>
      <c r="H76" s="487">
        <v>0</v>
      </c>
    </row>
    <row r="77" spans="1:13" ht="15">
      <c r="A77" s="178" t="s">
        <v>237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238</v>
      </c>
      <c r="B78" s="184" t="s">
        <v>239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240</v>
      </c>
      <c r="B79" s="184" t="s">
        <v>241</v>
      </c>
      <c r="C79" s="482">
        <v>0</v>
      </c>
      <c r="D79" s="482">
        <v>0</v>
      </c>
      <c r="E79" s="192" t="s">
        <v>242</v>
      </c>
      <c r="F79" s="197" t="s">
        <v>243</v>
      </c>
      <c r="G79" s="508">
        <f>G71+G74+G75+G76</f>
        <v>5747</v>
      </c>
      <c r="H79" s="508">
        <f>H71+H74+H75+H76</f>
        <v>4412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244</v>
      </c>
      <c r="B80" s="184" t="s">
        <v>245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246</v>
      </c>
      <c r="B81" s="184" t="s">
        <v>247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248</v>
      </c>
      <c r="B82" s="184" t="s">
        <v>249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132</v>
      </c>
      <c r="B83" s="184" t="s">
        <v>250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251</v>
      </c>
      <c r="B84" s="190" t="s">
        <v>252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253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254</v>
      </c>
      <c r="B87" s="184" t="s">
        <v>255</v>
      </c>
      <c r="C87" s="482">
        <v>4</v>
      </c>
      <c r="D87" s="482">
        <v>1</v>
      </c>
      <c r="E87" s="121"/>
      <c r="F87" s="214"/>
      <c r="G87" s="509"/>
      <c r="H87" s="510"/>
      <c r="M87" s="120"/>
    </row>
    <row r="88" spans="1:8" ht="15">
      <c r="A88" s="178" t="s">
        <v>256</v>
      </c>
      <c r="B88" s="184" t="s">
        <v>257</v>
      </c>
      <c r="C88" s="482">
        <v>226</v>
      </c>
      <c r="D88" s="482">
        <v>340</v>
      </c>
      <c r="E88" s="199"/>
      <c r="F88" s="214"/>
      <c r="G88" s="509"/>
      <c r="H88" s="510"/>
    </row>
    <row r="89" spans="1:13" ht="15">
      <c r="A89" s="178" t="s">
        <v>258</v>
      </c>
      <c r="B89" s="184" t="s">
        <v>259</v>
      </c>
      <c r="C89" s="482"/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260</v>
      </c>
      <c r="B90" s="184" t="s">
        <v>261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262</v>
      </c>
      <c r="B91" s="190" t="s">
        <v>263</v>
      </c>
      <c r="C91" s="481">
        <f>SUM(C87:C90)</f>
        <v>230</v>
      </c>
      <c r="D91" s="481">
        <f>SUM(D87:D90)</f>
        <v>341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264</v>
      </c>
      <c r="B92" s="190" t="s">
        <v>265</v>
      </c>
      <c r="C92" s="482">
        <v>188</v>
      </c>
      <c r="D92" s="482">
        <v>0</v>
      </c>
      <c r="E92" s="199"/>
      <c r="F92" s="214"/>
      <c r="G92" s="509"/>
      <c r="H92" s="510"/>
    </row>
    <row r="93" spans="1:14" ht="15">
      <c r="A93" s="178" t="s">
        <v>266</v>
      </c>
      <c r="B93" s="215" t="s">
        <v>267</v>
      </c>
      <c r="C93" s="481">
        <f>C64+C75+C84+C91+C92</f>
        <v>465</v>
      </c>
      <c r="D93" s="481">
        <f>D64+D75+D84+D91+D92</f>
        <v>758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268</v>
      </c>
      <c r="B94" s="216" t="s">
        <v>269</v>
      </c>
      <c r="C94" s="486">
        <f>C93+C55</f>
        <v>7420</v>
      </c>
      <c r="D94" s="486">
        <f>D93+D55</f>
        <v>6231</v>
      </c>
      <c r="E94" s="362" t="s">
        <v>270</v>
      </c>
      <c r="F94" s="217" t="s">
        <v>271</v>
      </c>
      <c r="G94" s="525">
        <f>G36+G39+G55+G79</f>
        <v>7420</v>
      </c>
      <c r="H94" s="525">
        <f>H36+H39+H55+H79</f>
        <v>6231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852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81" t="s">
        <v>273</v>
      </c>
      <c r="D98" s="581"/>
      <c r="E98" s="581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81" t="s">
        <v>857</v>
      </c>
      <c r="D100" s="582"/>
      <c r="E100" s="582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12" sqref="C12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274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74" t="str">
        <f>'справка №1-БАЛАНС'!E3</f>
        <v>"Инвестмънт Пропъртис"АДСИЦ</v>
      </c>
      <c r="C2" s="574"/>
      <c r="D2" s="574"/>
      <c r="E2" s="574"/>
      <c r="F2" s="576" t="s">
        <v>2</v>
      </c>
      <c r="G2" s="576"/>
      <c r="H2" s="436">
        <f>'справка №1-БАЛАНС'!H3</f>
        <v>131158049</v>
      </c>
    </row>
    <row r="3" spans="1:8" ht="15">
      <c r="A3" s="377" t="s">
        <v>275</v>
      </c>
      <c r="B3" s="574" t="str">
        <f>'справка №1-БАЛАНС'!E4</f>
        <v>неконсолидиран- предварителен</v>
      </c>
      <c r="C3" s="574"/>
      <c r="D3" s="574"/>
      <c r="E3" s="574"/>
      <c r="F3" s="456" t="s">
        <v>4</v>
      </c>
      <c r="G3" s="437"/>
      <c r="H3" s="437">
        <f>'справка №1-БАЛАНС'!H4</f>
        <v>683</v>
      </c>
    </row>
    <row r="4" spans="1:8" ht="17.25" customHeight="1">
      <c r="A4" s="377" t="s">
        <v>5</v>
      </c>
      <c r="B4" s="575" t="str">
        <f>'справка №1-БАЛАНС'!E5</f>
        <v>30.09.2008г.</v>
      </c>
      <c r="C4" s="575"/>
      <c r="D4" s="575"/>
      <c r="E4" s="241"/>
      <c r="F4" s="376"/>
      <c r="G4" s="454"/>
      <c r="H4" s="457" t="s">
        <v>276</v>
      </c>
    </row>
    <row r="5" spans="1:8" ht="24">
      <c r="A5" s="220" t="s">
        <v>277</v>
      </c>
      <c r="B5" s="221" t="s">
        <v>8</v>
      </c>
      <c r="C5" s="220" t="s">
        <v>9</v>
      </c>
      <c r="D5" s="222" t="s">
        <v>13</v>
      </c>
      <c r="E5" s="220" t="s">
        <v>278</v>
      </c>
      <c r="F5" s="221" t="s">
        <v>8</v>
      </c>
      <c r="G5" s="220" t="s">
        <v>9</v>
      </c>
      <c r="H5" s="220" t="s">
        <v>13</v>
      </c>
    </row>
    <row r="6" spans="1:8" ht="12">
      <c r="A6" s="223" t="s">
        <v>14</v>
      </c>
      <c r="B6" s="223" t="s">
        <v>15</v>
      </c>
      <c r="C6" s="223">
        <v>1</v>
      </c>
      <c r="D6" s="223">
        <v>2</v>
      </c>
      <c r="E6" s="223" t="s">
        <v>14</v>
      </c>
      <c r="F6" s="220" t="s">
        <v>15</v>
      </c>
      <c r="G6" s="220">
        <v>1</v>
      </c>
      <c r="H6" s="220">
        <v>2</v>
      </c>
    </row>
    <row r="7" spans="1:8" ht="12">
      <c r="A7" s="97" t="s">
        <v>279</v>
      </c>
      <c r="B7" s="97"/>
      <c r="C7" s="511"/>
      <c r="D7" s="511"/>
      <c r="E7" s="97" t="s">
        <v>280</v>
      </c>
      <c r="F7" s="231"/>
      <c r="G7" s="522"/>
      <c r="H7" s="522"/>
    </row>
    <row r="8" spans="1:8" ht="12">
      <c r="A8" s="224" t="s">
        <v>281</v>
      </c>
      <c r="B8" s="224"/>
      <c r="C8" s="512"/>
      <c r="D8" s="513"/>
      <c r="E8" s="224" t="s">
        <v>282</v>
      </c>
      <c r="F8" s="231"/>
      <c r="G8" s="522"/>
      <c r="H8" s="522"/>
    </row>
    <row r="9" spans="1:8" ht="12">
      <c r="A9" s="225" t="s">
        <v>283</v>
      </c>
      <c r="B9" s="226" t="s">
        <v>284</v>
      </c>
      <c r="C9" s="514">
        <v>0</v>
      </c>
      <c r="D9" s="514">
        <v>1</v>
      </c>
      <c r="E9" s="225" t="s">
        <v>285</v>
      </c>
      <c r="F9" s="458" t="s">
        <v>286</v>
      </c>
      <c r="G9" s="523">
        <v>0</v>
      </c>
      <c r="H9" s="523">
        <v>0</v>
      </c>
    </row>
    <row r="10" spans="1:8" ht="12">
      <c r="A10" s="225" t="s">
        <v>287</v>
      </c>
      <c r="B10" s="226" t="s">
        <v>288</v>
      </c>
      <c r="C10" s="514">
        <v>120</v>
      </c>
      <c r="D10" s="514">
        <v>60</v>
      </c>
      <c r="E10" s="225" t="s">
        <v>289</v>
      </c>
      <c r="F10" s="458" t="s">
        <v>290</v>
      </c>
      <c r="G10" s="523">
        <v>0</v>
      </c>
      <c r="H10" s="523">
        <v>0</v>
      </c>
    </row>
    <row r="11" spans="1:8" ht="12">
      <c r="A11" s="225" t="s">
        <v>291</v>
      </c>
      <c r="B11" s="226" t="s">
        <v>292</v>
      </c>
      <c r="C11" s="514">
        <v>1</v>
      </c>
      <c r="D11" s="514">
        <v>2</v>
      </c>
      <c r="E11" s="227" t="s">
        <v>293</v>
      </c>
      <c r="F11" s="458" t="s">
        <v>294</v>
      </c>
      <c r="G11" s="523">
        <v>50</v>
      </c>
      <c r="H11" s="523">
        <v>56</v>
      </c>
    </row>
    <row r="12" spans="1:8" ht="12">
      <c r="A12" s="225" t="s">
        <v>295</v>
      </c>
      <c r="B12" s="226" t="s">
        <v>296</v>
      </c>
      <c r="C12" s="514">
        <v>34</v>
      </c>
      <c r="D12" s="514">
        <v>42</v>
      </c>
      <c r="E12" s="227" t="s">
        <v>78</v>
      </c>
      <c r="F12" s="458" t="s">
        <v>297</v>
      </c>
      <c r="G12" s="523">
        <v>0</v>
      </c>
      <c r="H12" s="523">
        <v>252</v>
      </c>
    </row>
    <row r="13" spans="1:18" ht="12">
      <c r="A13" s="225" t="s">
        <v>298</v>
      </c>
      <c r="B13" s="226" t="s">
        <v>299</v>
      </c>
      <c r="C13" s="514">
        <v>5</v>
      </c>
      <c r="D13" s="514">
        <v>10</v>
      </c>
      <c r="E13" s="228" t="s">
        <v>51</v>
      </c>
      <c r="F13" s="459" t="s">
        <v>300</v>
      </c>
      <c r="G13" s="522">
        <f>SUM(G9:G12)</f>
        <v>50</v>
      </c>
      <c r="H13" s="522">
        <f>SUM(H9:H12)</f>
        <v>308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301</v>
      </c>
      <c r="B14" s="226" t="s">
        <v>302</v>
      </c>
      <c r="C14" s="514">
        <v>0</v>
      </c>
      <c r="D14" s="514">
        <v>0</v>
      </c>
      <c r="E14" s="227"/>
      <c r="F14" s="460"/>
      <c r="G14" s="522"/>
      <c r="H14" s="522"/>
    </row>
    <row r="15" spans="1:8" ht="24">
      <c r="A15" s="225" t="s">
        <v>303</v>
      </c>
      <c r="B15" s="226" t="s">
        <v>304</v>
      </c>
      <c r="C15" s="515">
        <v>0</v>
      </c>
      <c r="D15" s="515">
        <v>0</v>
      </c>
      <c r="E15" s="224" t="s">
        <v>305</v>
      </c>
      <c r="F15" s="461" t="s">
        <v>306</v>
      </c>
      <c r="G15" s="523">
        <v>0</v>
      </c>
      <c r="H15" s="523">
        <v>0</v>
      </c>
    </row>
    <row r="16" spans="1:8" ht="12">
      <c r="A16" s="225" t="s">
        <v>307</v>
      </c>
      <c r="B16" s="226" t="s">
        <v>308</v>
      </c>
      <c r="C16" s="515">
        <v>17</v>
      </c>
      <c r="D16" s="515">
        <v>6</v>
      </c>
      <c r="E16" s="225" t="s">
        <v>309</v>
      </c>
      <c r="F16" s="460" t="s">
        <v>310</v>
      </c>
      <c r="G16" s="524">
        <v>0</v>
      </c>
      <c r="H16" s="524">
        <v>0</v>
      </c>
    </row>
    <row r="17" spans="1:8" ht="12">
      <c r="A17" s="229" t="s">
        <v>311</v>
      </c>
      <c r="B17" s="226" t="s">
        <v>312</v>
      </c>
      <c r="C17" s="516">
        <v>0</v>
      </c>
      <c r="D17" s="516">
        <v>0</v>
      </c>
      <c r="E17" s="224"/>
      <c r="F17" s="231"/>
      <c r="G17" s="522"/>
      <c r="H17" s="522"/>
    </row>
    <row r="18" spans="1:8" ht="12">
      <c r="A18" s="229" t="s">
        <v>313</v>
      </c>
      <c r="B18" s="226" t="s">
        <v>314</v>
      </c>
      <c r="C18" s="516">
        <v>0</v>
      </c>
      <c r="D18" s="516">
        <v>0</v>
      </c>
      <c r="E18" s="224" t="s">
        <v>315</v>
      </c>
      <c r="F18" s="231"/>
      <c r="G18" s="522"/>
      <c r="H18" s="522"/>
    </row>
    <row r="19" spans="1:15" ht="12">
      <c r="A19" s="228" t="s">
        <v>51</v>
      </c>
      <c r="B19" s="230" t="s">
        <v>316</v>
      </c>
      <c r="C19" s="517">
        <f>SUM(C9:C15)+C16</f>
        <v>177</v>
      </c>
      <c r="D19" s="517">
        <f>SUM(D9:D15)+D16</f>
        <v>121</v>
      </c>
      <c r="E19" s="231" t="s">
        <v>317</v>
      </c>
      <c r="F19" s="460" t="s">
        <v>318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319</v>
      </c>
      <c r="F20" s="460" t="s">
        <v>320</v>
      </c>
      <c r="G20" s="523">
        <v>0</v>
      </c>
      <c r="H20" s="523">
        <v>0</v>
      </c>
    </row>
    <row r="21" spans="1:8" ht="24">
      <c r="A21" s="224" t="s">
        <v>321</v>
      </c>
      <c r="B21" s="232"/>
      <c r="C21" s="517"/>
      <c r="D21" s="517"/>
      <c r="E21" s="225" t="s">
        <v>322</v>
      </c>
      <c r="F21" s="460" t="s">
        <v>323</v>
      </c>
      <c r="G21" s="523">
        <v>0</v>
      </c>
      <c r="H21" s="523">
        <v>0</v>
      </c>
    </row>
    <row r="22" spans="1:8" ht="24">
      <c r="A22" s="231" t="s">
        <v>324</v>
      </c>
      <c r="B22" s="232" t="s">
        <v>325</v>
      </c>
      <c r="C22" s="514">
        <v>18</v>
      </c>
      <c r="D22" s="514">
        <v>0</v>
      </c>
      <c r="E22" s="231" t="s">
        <v>326</v>
      </c>
      <c r="F22" s="460" t="s">
        <v>327</v>
      </c>
      <c r="G22" s="523">
        <v>0</v>
      </c>
      <c r="H22" s="523">
        <v>0</v>
      </c>
    </row>
    <row r="23" spans="1:8" ht="24">
      <c r="A23" s="225" t="s">
        <v>328</v>
      </c>
      <c r="B23" s="232" t="s">
        <v>329</v>
      </c>
      <c r="C23" s="514">
        <v>0</v>
      </c>
      <c r="D23" s="514">
        <v>0</v>
      </c>
      <c r="E23" s="225" t="s">
        <v>330</v>
      </c>
      <c r="F23" s="460" t="s">
        <v>331</v>
      </c>
      <c r="G23" s="523">
        <v>0</v>
      </c>
      <c r="H23" s="523">
        <v>0</v>
      </c>
    </row>
    <row r="24" spans="1:18" ht="12">
      <c r="A24" s="225" t="s">
        <v>332</v>
      </c>
      <c r="B24" s="232" t="s">
        <v>333</v>
      </c>
      <c r="C24" s="514">
        <v>0</v>
      </c>
      <c r="D24" s="514"/>
      <c r="E24" s="228" t="s">
        <v>103</v>
      </c>
      <c r="F24" s="461" t="s">
        <v>334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78</v>
      </c>
      <c r="B25" s="232" t="s">
        <v>335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76</v>
      </c>
      <c r="B26" s="233" t="s">
        <v>336</v>
      </c>
      <c r="C26" s="517">
        <f>SUM(C22:C25)</f>
        <v>19</v>
      </c>
      <c r="D26" s="517">
        <f>SUM(D22:D25)</f>
        <v>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337</v>
      </c>
      <c r="B28" s="221" t="s">
        <v>338</v>
      </c>
      <c r="C28" s="513">
        <f>C26+C19</f>
        <v>196</v>
      </c>
      <c r="D28" s="513">
        <f>D26+D19</f>
        <v>122</v>
      </c>
      <c r="E28" s="97" t="s">
        <v>339</v>
      </c>
      <c r="F28" s="461" t="s">
        <v>340</v>
      </c>
      <c r="G28" s="522">
        <f>G13+G15+G24</f>
        <v>50</v>
      </c>
      <c r="H28" s="522">
        <f>H13+H15+H24</f>
        <v>308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341</v>
      </c>
      <c r="B30" s="221" t="s">
        <v>342</v>
      </c>
      <c r="C30" s="513">
        <f>IF((G28-C28)&gt;0,G28-C28,0)</f>
        <v>0</v>
      </c>
      <c r="D30" s="513">
        <f>IF((H28-D28)&gt;0,H28-D28,0)</f>
        <v>186</v>
      </c>
      <c r="E30" s="97" t="s">
        <v>343</v>
      </c>
      <c r="F30" s="461" t="s">
        <v>344</v>
      </c>
      <c r="G30" s="522">
        <f>IF((C28-G28)&gt;0,C28-G28,0)</f>
        <v>146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853</v>
      </c>
      <c r="B31" s="233" t="s">
        <v>345</v>
      </c>
      <c r="C31" s="514">
        <v>0</v>
      </c>
      <c r="D31" s="514">
        <v>0</v>
      </c>
      <c r="E31" s="224" t="s">
        <v>856</v>
      </c>
      <c r="F31" s="460" t="s">
        <v>346</v>
      </c>
      <c r="G31" s="523">
        <v>0</v>
      </c>
      <c r="H31" s="523">
        <v>0</v>
      </c>
    </row>
    <row r="32" spans="1:8" ht="12">
      <c r="A32" s="224" t="s">
        <v>347</v>
      </c>
      <c r="B32" s="234" t="s">
        <v>348</v>
      </c>
      <c r="C32" s="514">
        <v>0</v>
      </c>
      <c r="D32" s="514">
        <v>0</v>
      </c>
      <c r="E32" s="224" t="s">
        <v>349</v>
      </c>
      <c r="F32" s="460" t="s">
        <v>350</v>
      </c>
      <c r="G32" s="523">
        <v>0</v>
      </c>
      <c r="H32" s="523">
        <v>0</v>
      </c>
    </row>
    <row r="33" spans="1:18" ht="12">
      <c r="A33" s="98" t="s">
        <v>351</v>
      </c>
      <c r="B33" s="233" t="s">
        <v>352</v>
      </c>
      <c r="C33" s="517">
        <f>C28+C31+C32</f>
        <v>196</v>
      </c>
      <c r="D33" s="517">
        <f>D28+D31+D32</f>
        <v>122</v>
      </c>
      <c r="E33" s="97" t="s">
        <v>353</v>
      </c>
      <c r="F33" s="461" t="s">
        <v>354</v>
      </c>
      <c r="G33" s="522">
        <f>G32+G31+G28</f>
        <v>50</v>
      </c>
      <c r="H33" s="522">
        <f>H32+H31+H28</f>
        <v>308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355</v>
      </c>
      <c r="B34" s="221" t="s">
        <v>356</v>
      </c>
      <c r="C34" s="513">
        <f>IF((G33-C33)&gt;0,G33-C33,0)</f>
        <v>0</v>
      </c>
      <c r="D34" s="513">
        <f>IF((H33-D33)&gt;0,H33-D33,0)</f>
        <v>186</v>
      </c>
      <c r="E34" s="98" t="s">
        <v>357</v>
      </c>
      <c r="F34" s="461" t="s">
        <v>358</v>
      </c>
      <c r="G34" s="522">
        <f>IF((C33-G33)&gt;0,C33-G33,0)</f>
        <v>146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359</v>
      </c>
      <c r="B35" s="233" t="s">
        <v>360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361</v>
      </c>
      <c r="B36" s="232" t="s">
        <v>362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363</v>
      </c>
      <c r="B37" s="237" t="s">
        <v>364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365</v>
      </c>
      <c r="B38" s="237" t="s">
        <v>366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367</v>
      </c>
      <c r="B39" s="99" t="s">
        <v>368</v>
      </c>
      <c r="C39" s="520">
        <f>+IF((G33-C33-C35)&gt;0,G33-C33-C35,0)</f>
        <v>0</v>
      </c>
      <c r="D39" s="520">
        <f>+IF((H33-D33-D35)&gt;0,H33-D33-D35,0)</f>
        <v>186</v>
      </c>
      <c r="E39" s="240" t="s">
        <v>369</v>
      </c>
      <c r="F39" s="464" t="s">
        <v>370</v>
      </c>
      <c r="G39" s="512">
        <f>IF(G34&gt;0,IF(C35+G34&lt;0,0,C35+G34),IF(C34-C35&lt;0,C35-C34,0))</f>
        <v>146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371</v>
      </c>
      <c r="B40" s="223" t="s">
        <v>372</v>
      </c>
      <c r="C40" s="521">
        <v>0</v>
      </c>
      <c r="D40" s="521"/>
      <c r="E40" s="97" t="s">
        <v>371</v>
      </c>
      <c r="F40" s="464" t="s">
        <v>373</v>
      </c>
      <c r="G40" s="523">
        <v>0</v>
      </c>
      <c r="H40" s="523">
        <v>0</v>
      </c>
    </row>
    <row r="41" spans="1:18" ht="12">
      <c r="A41" s="97" t="s">
        <v>374</v>
      </c>
      <c r="B41" s="220" t="s">
        <v>375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186</v>
      </c>
      <c r="E41" s="97" t="s">
        <v>376</v>
      </c>
      <c r="F41" s="476" t="s">
        <v>377</v>
      </c>
      <c r="G41" s="511">
        <f>IF(C39=0,IF(G39-G40&gt;0,G39-G40+C40,0),IF(C39-C40&lt;0,C40-C39+G40,0))</f>
        <v>146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378</v>
      </c>
      <c r="B42" s="220" t="s">
        <v>379</v>
      </c>
      <c r="C42" s="522">
        <f>C33+C35+C39</f>
        <v>196</v>
      </c>
      <c r="D42" s="522">
        <f>D33+D35+D39</f>
        <v>308</v>
      </c>
      <c r="E42" s="98" t="s">
        <v>380</v>
      </c>
      <c r="F42" s="99" t="s">
        <v>381</v>
      </c>
      <c r="G42" s="522">
        <f>G39+G33</f>
        <v>196</v>
      </c>
      <c r="H42" s="522">
        <f>H39+H33</f>
        <v>308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863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272</v>
      </c>
      <c r="B48" s="345" t="s">
        <v>881</v>
      </c>
      <c r="C48" s="345" t="s">
        <v>382</v>
      </c>
      <c r="D48" s="572" t="s">
        <v>866</v>
      </c>
      <c r="E48" s="572"/>
      <c r="F48" s="572"/>
      <c r="G48" s="572"/>
      <c r="H48" s="572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782</v>
      </c>
      <c r="D50" s="573" t="s">
        <v>875</v>
      </c>
      <c r="E50" s="573"/>
      <c r="F50" s="573"/>
      <c r="G50" s="573"/>
      <c r="H50" s="573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31">
      <selection activeCell="A49" sqref="A4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383</v>
      </c>
      <c r="B2" s="244"/>
      <c r="C2" s="245"/>
      <c r="D2" s="245" t="s">
        <v>877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384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867</v>
      </c>
      <c r="B5" s="380" t="str">
        <f>'справка №1-БАЛАНС'!E4</f>
        <v>неконсолидиран- предварителен</v>
      </c>
      <c r="C5" s="452" t="s">
        <v>4</v>
      </c>
      <c r="D5" s="451">
        <f>'справка №1-БАЛАНС'!H4</f>
        <v>683</v>
      </c>
    </row>
    <row r="6" spans="1:5" ht="12" customHeight="1">
      <c r="A6" s="381" t="s">
        <v>5</v>
      </c>
      <c r="B6" s="416" t="str">
        <f>'справка №1-БАЛАНС'!E5</f>
        <v>30.09.2008г.</v>
      </c>
      <c r="C6" s="382"/>
      <c r="D6" s="383" t="s">
        <v>276</v>
      </c>
      <c r="E6" s="249"/>
    </row>
    <row r="7" spans="1:5" ht="33.75" customHeight="1">
      <c r="A7" s="250" t="s">
        <v>385</v>
      </c>
      <c r="B7" s="250" t="s">
        <v>8</v>
      </c>
      <c r="C7" s="251" t="s">
        <v>9</v>
      </c>
      <c r="D7" s="251" t="s">
        <v>13</v>
      </c>
      <c r="E7" s="252"/>
    </row>
    <row r="8" spans="1:5" ht="12">
      <c r="A8" s="250" t="s">
        <v>14</v>
      </c>
      <c r="B8" s="250" t="s">
        <v>15</v>
      </c>
      <c r="C8" s="253">
        <v>1</v>
      </c>
      <c r="D8" s="253">
        <v>2</v>
      </c>
      <c r="E8" s="252"/>
    </row>
    <row r="9" spans="1:5" ht="12">
      <c r="A9" s="254" t="s">
        <v>386</v>
      </c>
      <c r="B9" s="255"/>
      <c r="C9" s="46"/>
      <c r="D9" s="46"/>
      <c r="E9" s="100"/>
    </row>
    <row r="10" spans="1:5" ht="12">
      <c r="A10" s="256" t="s">
        <v>387</v>
      </c>
      <c r="B10" s="257" t="s">
        <v>388</v>
      </c>
      <c r="C10" s="526">
        <v>1014</v>
      </c>
      <c r="D10" s="526">
        <v>1411</v>
      </c>
      <c r="E10" s="100"/>
    </row>
    <row r="11" spans="1:12" ht="12">
      <c r="A11" s="256" t="s">
        <v>389</v>
      </c>
      <c r="B11" s="257" t="s">
        <v>390</v>
      </c>
      <c r="C11" s="526">
        <v>-1432</v>
      </c>
      <c r="D11" s="526">
        <v>-845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391</v>
      </c>
      <c r="B12" s="257" t="s">
        <v>392</v>
      </c>
      <c r="C12" s="526"/>
      <c r="D12" s="526">
        <v>0</v>
      </c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393</v>
      </c>
      <c r="B13" s="257" t="s">
        <v>394</v>
      </c>
      <c r="C13" s="526">
        <v>-33</v>
      </c>
      <c r="D13" s="526">
        <v>-46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395</v>
      </c>
      <c r="B14" s="257" t="s">
        <v>396</v>
      </c>
      <c r="C14" s="526">
        <v>-29</v>
      </c>
      <c r="D14" s="526">
        <v>-43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397</v>
      </c>
      <c r="B15" s="257" t="s">
        <v>398</v>
      </c>
      <c r="C15" s="526"/>
      <c r="D15" s="526">
        <v>0</v>
      </c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399</v>
      </c>
      <c r="B16" s="257" t="s">
        <v>400</v>
      </c>
      <c r="C16" s="526"/>
      <c r="D16" s="526">
        <v>0</v>
      </c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401</v>
      </c>
      <c r="B17" s="257" t="s">
        <v>402</v>
      </c>
      <c r="C17" s="526"/>
      <c r="D17" s="526">
        <v>0</v>
      </c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403</v>
      </c>
      <c r="B18" s="259" t="s">
        <v>404</v>
      </c>
      <c r="C18" s="526"/>
      <c r="D18" s="526">
        <v>0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405</v>
      </c>
      <c r="B19" s="257" t="s">
        <v>406</v>
      </c>
      <c r="C19" s="526">
        <v>-12</v>
      </c>
      <c r="D19" s="526">
        <v>0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407</v>
      </c>
      <c r="B20" s="261" t="s">
        <v>408</v>
      </c>
      <c r="C20" s="527">
        <f>SUM(C10:C19)</f>
        <v>-492</v>
      </c>
      <c r="D20" s="527">
        <f>SUM(D10:D19)</f>
        <v>477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409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410</v>
      </c>
      <c r="B22" s="257" t="s">
        <v>411</v>
      </c>
      <c r="C22" s="526"/>
      <c r="D22" s="526">
        <v>-166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412</v>
      </c>
      <c r="B23" s="257" t="s">
        <v>413</v>
      </c>
      <c r="C23" s="526"/>
      <c r="D23" s="526">
        <v>0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414</v>
      </c>
      <c r="B24" s="257" t="s">
        <v>415</v>
      </c>
      <c r="C24" s="526"/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416</v>
      </c>
      <c r="B25" s="257" t="s">
        <v>417</v>
      </c>
      <c r="C25" s="526"/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418</v>
      </c>
      <c r="B26" s="257" t="s">
        <v>419</v>
      </c>
      <c r="C26" s="526"/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420</v>
      </c>
      <c r="B27" s="257" t="s">
        <v>421</v>
      </c>
      <c r="C27" s="526"/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422</v>
      </c>
      <c r="B28" s="257" t="s">
        <v>423</v>
      </c>
      <c r="C28" s="526"/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424</v>
      </c>
      <c r="B29" s="257" t="s">
        <v>425</v>
      </c>
      <c r="C29" s="526"/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403</v>
      </c>
      <c r="B30" s="257" t="s">
        <v>426</v>
      </c>
      <c r="C30" s="526">
        <v>-1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427</v>
      </c>
      <c r="B31" s="257" t="s">
        <v>428</v>
      </c>
      <c r="C31" s="526"/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429</v>
      </c>
      <c r="B32" s="261" t="s">
        <v>430</v>
      </c>
      <c r="C32" s="527">
        <f>SUM(C22:C31)</f>
        <v>-1</v>
      </c>
      <c r="D32" s="527">
        <f>SUM(D22:D31)</f>
        <v>-166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431</v>
      </c>
      <c r="B33" s="262"/>
      <c r="C33" s="527"/>
      <c r="D33" s="527"/>
      <c r="E33" s="100"/>
    </row>
    <row r="34" spans="1:5" ht="12">
      <c r="A34" s="256" t="s">
        <v>432</v>
      </c>
      <c r="B34" s="257" t="s">
        <v>433</v>
      </c>
      <c r="C34" s="526">
        <v>0</v>
      </c>
      <c r="D34" s="526">
        <v>0</v>
      </c>
      <c r="E34" s="100"/>
    </row>
    <row r="35" spans="1:5" ht="12">
      <c r="A35" s="258" t="s">
        <v>434</v>
      </c>
      <c r="B35" s="257" t="s">
        <v>435</v>
      </c>
      <c r="C35" s="526">
        <v>0</v>
      </c>
      <c r="D35" s="526">
        <v>0</v>
      </c>
      <c r="E35" s="100"/>
    </row>
    <row r="36" spans="1:5" ht="12">
      <c r="A36" s="256" t="s">
        <v>436</v>
      </c>
      <c r="B36" s="257" t="s">
        <v>437</v>
      </c>
      <c r="C36" s="526">
        <v>400</v>
      </c>
      <c r="D36" s="526">
        <v>0</v>
      </c>
      <c r="E36" s="100"/>
    </row>
    <row r="37" spans="1:5" ht="12">
      <c r="A37" s="256" t="s">
        <v>438</v>
      </c>
      <c r="B37" s="257" t="s">
        <v>439</v>
      </c>
      <c r="C37" s="526">
        <v>0</v>
      </c>
      <c r="D37" s="526">
        <v>0</v>
      </c>
      <c r="E37" s="100"/>
    </row>
    <row r="38" spans="1:5" ht="12">
      <c r="A38" s="256" t="s">
        <v>440</v>
      </c>
      <c r="B38" s="257" t="s">
        <v>441</v>
      </c>
      <c r="C38" s="526">
        <v>0</v>
      </c>
      <c r="D38" s="526">
        <v>0</v>
      </c>
      <c r="E38" s="100"/>
    </row>
    <row r="39" spans="1:5" ht="12">
      <c r="A39" s="256" t="s">
        <v>442</v>
      </c>
      <c r="B39" s="257" t="s">
        <v>443</v>
      </c>
      <c r="C39" s="526">
        <v>-18</v>
      </c>
      <c r="D39" s="526">
        <v>0</v>
      </c>
      <c r="E39" s="100"/>
    </row>
    <row r="40" spans="1:5" ht="12">
      <c r="A40" s="256" t="s">
        <v>444</v>
      </c>
      <c r="B40" s="257" t="s">
        <v>445</v>
      </c>
      <c r="C40" s="526">
        <v>0</v>
      </c>
      <c r="D40" s="526">
        <v>0</v>
      </c>
      <c r="E40" s="100"/>
    </row>
    <row r="41" spans="1:7" ht="12">
      <c r="A41" s="256" t="s">
        <v>446</v>
      </c>
      <c r="B41" s="257" t="s">
        <v>447</v>
      </c>
      <c r="C41" s="526">
        <v>0</v>
      </c>
      <c r="D41" s="526">
        <v>0</v>
      </c>
      <c r="E41" s="100"/>
      <c r="F41" s="102"/>
      <c r="G41" s="102"/>
    </row>
    <row r="42" spans="1:7" ht="12">
      <c r="A42" s="260" t="s">
        <v>448</v>
      </c>
      <c r="B42" s="261" t="s">
        <v>449</v>
      </c>
      <c r="C42" s="527">
        <f>SUM(C34:C41)</f>
        <v>382</v>
      </c>
      <c r="D42" s="527">
        <f>SUM(D34:D41)</f>
        <v>0</v>
      </c>
      <c r="E42" s="100"/>
      <c r="F42" s="102"/>
      <c r="G42" s="102"/>
    </row>
    <row r="43" spans="1:7" ht="12">
      <c r="A43" s="263" t="s">
        <v>450</v>
      </c>
      <c r="B43" s="261" t="s">
        <v>451</v>
      </c>
      <c r="C43" s="527">
        <f>C42+C32+C20</f>
        <v>-111</v>
      </c>
      <c r="D43" s="527">
        <f>D42+D32+D20</f>
        <v>311</v>
      </c>
      <c r="E43" s="100"/>
      <c r="F43" s="102"/>
      <c r="G43" s="102"/>
    </row>
    <row r="44" spans="1:7" ht="12">
      <c r="A44" s="254" t="s">
        <v>452</v>
      </c>
      <c r="B44" s="262" t="s">
        <v>453</v>
      </c>
      <c r="C44" s="528">
        <v>341</v>
      </c>
      <c r="D44" s="528">
        <v>30</v>
      </c>
      <c r="E44" s="100"/>
      <c r="F44" s="102"/>
      <c r="G44" s="102"/>
    </row>
    <row r="45" spans="1:7" ht="12">
      <c r="A45" s="254" t="s">
        <v>454</v>
      </c>
      <c r="B45" s="262" t="s">
        <v>455</v>
      </c>
      <c r="C45" s="527">
        <f>C44+C43</f>
        <v>230</v>
      </c>
      <c r="D45" s="527">
        <f>D44+D43</f>
        <v>341</v>
      </c>
      <c r="E45" s="100"/>
      <c r="F45" s="102"/>
      <c r="G45" s="102"/>
    </row>
    <row r="46" spans="1:7" ht="12">
      <c r="A46" s="256" t="s">
        <v>456</v>
      </c>
      <c r="B46" s="262" t="s">
        <v>457</v>
      </c>
      <c r="C46" s="529">
        <v>230</v>
      </c>
      <c r="D46" s="529">
        <v>341</v>
      </c>
      <c r="E46" s="100"/>
      <c r="F46" s="102"/>
      <c r="G46" s="102"/>
    </row>
    <row r="47" spans="1:7" ht="12">
      <c r="A47" s="256" t="s">
        <v>458</v>
      </c>
      <c r="B47" s="262" t="s">
        <v>459</v>
      </c>
      <c r="C47" s="529"/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382</v>
      </c>
      <c r="C50" s="585" t="s">
        <v>873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782</v>
      </c>
      <c r="C52" s="585" t="s">
        <v>874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876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B13">
      <selection activeCell="K37" sqref="K37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460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461</v>
      </c>
      <c r="B4" s="588" t="str">
        <f>'справка №1-БАЛАНС'!E4</f>
        <v>неконсолидиран- предварителен</v>
      </c>
      <c r="C4" s="588"/>
      <c r="D4" s="588"/>
      <c r="E4" s="588"/>
      <c r="F4" s="588"/>
      <c r="G4" s="588"/>
      <c r="H4" s="588"/>
      <c r="I4" s="588"/>
      <c r="J4" s="105"/>
      <c r="K4" s="591" t="s">
        <v>4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5</v>
      </c>
      <c r="B5" s="592" t="str">
        <f>'справка №1-БАЛАНС'!E5</f>
        <v>30.09.2008г.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6</v>
      </c>
      <c r="N5" s="4"/>
    </row>
    <row r="6" spans="1:14" s="443" customFormat="1" ht="21.75" customHeight="1">
      <c r="A6" s="149"/>
      <c r="B6" s="153"/>
      <c r="C6" s="133"/>
      <c r="D6" s="143" t="s">
        <v>462</v>
      </c>
      <c r="E6" s="6"/>
      <c r="F6" s="6"/>
      <c r="G6" s="6"/>
      <c r="H6" s="6"/>
      <c r="I6" s="6" t="s">
        <v>463</v>
      </c>
      <c r="J6" s="142"/>
      <c r="K6" s="138"/>
      <c r="L6" s="133"/>
      <c r="M6" s="136"/>
      <c r="N6" s="104"/>
    </row>
    <row r="7" spans="1:14" s="443" customFormat="1" ht="60">
      <c r="A7" s="150" t="s">
        <v>464</v>
      </c>
      <c r="B7" s="154" t="s">
        <v>465</v>
      </c>
      <c r="C7" s="134" t="s">
        <v>466</v>
      </c>
      <c r="D7" s="151" t="s">
        <v>467</v>
      </c>
      <c r="E7" s="133" t="s">
        <v>468</v>
      </c>
      <c r="F7" s="6" t="s">
        <v>469</v>
      </c>
      <c r="G7" s="6"/>
      <c r="H7" s="6"/>
      <c r="I7" s="133" t="s">
        <v>470</v>
      </c>
      <c r="J7" s="144" t="s">
        <v>471</v>
      </c>
      <c r="K7" s="134" t="s">
        <v>472</v>
      </c>
      <c r="L7" s="134" t="s">
        <v>473</v>
      </c>
      <c r="M7" s="148" t="s">
        <v>474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475</v>
      </c>
      <c r="G8" s="5" t="s">
        <v>476</v>
      </c>
      <c r="H8" s="5" t="s">
        <v>477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14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478</v>
      </c>
      <c r="B10" s="17"/>
      <c r="C10" s="47" t="s">
        <v>47</v>
      </c>
      <c r="D10" s="4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381</v>
      </c>
      <c r="J11" s="530">
        <f>'справка №1-БАЛАНС'!H29+'справка №1-БАЛАНС'!H32</f>
        <v>-165</v>
      </c>
      <c r="K11" s="531"/>
      <c r="L11" s="530">
        <f>SUM(C11:K11)</f>
        <v>1819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482</v>
      </c>
      <c r="B12" s="17" t="s">
        <v>483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484</v>
      </c>
      <c r="B13" s="8" t="s">
        <v>485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486</v>
      </c>
      <c r="B14" s="8" t="s">
        <v>487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488</v>
      </c>
      <c r="B15" s="17" t="s">
        <v>489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381</v>
      </c>
      <c r="J15" s="533">
        <f t="shared" si="2"/>
        <v>-165</v>
      </c>
      <c r="K15" s="533">
        <f t="shared" si="2"/>
        <v>0</v>
      </c>
      <c r="L15" s="530">
        <f t="shared" si="1"/>
        <v>1819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490</v>
      </c>
      <c r="B16" s="21" t="s">
        <v>491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-146</v>
      </c>
      <c r="K16" s="531"/>
      <c r="L16" s="530">
        <f t="shared" si="1"/>
        <v>-146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492</v>
      </c>
      <c r="B17" s="8" t="s">
        <v>493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494</v>
      </c>
      <c r="B18" s="18" t="s">
        <v>495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496</v>
      </c>
      <c r="B19" s="18" t="s">
        <v>497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498</v>
      </c>
      <c r="B20" s="8" t="s">
        <v>499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500</v>
      </c>
      <c r="B21" s="8" t="s">
        <v>501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502</v>
      </c>
      <c r="B22" s="8" t="s">
        <v>503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504</v>
      </c>
      <c r="B23" s="8" t="s">
        <v>505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506</v>
      </c>
      <c r="B24" s="8" t="s">
        <v>507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502</v>
      </c>
      <c r="B25" s="8" t="s">
        <v>508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504</v>
      </c>
      <c r="B26" s="8" t="s">
        <v>509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510</v>
      </c>
      <c r="B27" s="8" t="s">
        <v>511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512</v>
      </c>
      <c r="B28" s="8" t="s">
        <v>513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514</v>
      </c>
      <c r="B29" s="17" t="s">
        <v>515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381</v>
      </c>
      <c r="J29" s="532">
        <f t="shared" si="6"/>
        <v>-311</v>
      </c>
      <c r="K29" s="532">
        <f t="shared" si="6"/>
        <v>0</v>
      </c>
      <c r="L29" s="530">
        <f t="shared" si="1"/>
        <v>1673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516</v>
      </c>
      <c r="B30" s="8" t="s">
        <v>517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518</v>
      </c>
      <c r="B31" s="8" t="s">
        <v>519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520</v>
      </c>
      <c r="B32" s="17" t="s">
        <v>521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381</v>
      </c>
      <c r="J32" s="532">
        <f t="shared" si="7"/>
        <v>-311</v>
      </c>
      <c r="K32" s="532">
        <f t="shared" si="7"/>
        <v>0</v>
      </c>
      <c r="L32" s="530">
        <f t="shared" si="1"/>
        <v>1673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864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522</v>
      </c>
      <c r="E38" s="587"/>
      <c r="F38" s="587"/>
      <c r="G38" s="587"/>
      <c r="H38" s="587"/>
      <c r="I38" s="587"/>
      <c r="J38" s="15" t="s">
        <v>859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F18" sqref="F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384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5</v>
      </c>
      <c r="B3" s="606"/>
      <c r="C3" s="608" t="str">
        <f>'справка №1-БАЛАНС'!E5</f>
        <v>30.09.2008г.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4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524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525</v>
      </c>
    </row>
    <row r="5" spans="1:18" s="71" customFormat="1" ht="30.75" customHeight="1">
      <c r="A5" s="599" t="s">
        <v>464</v>
      </c>
      <c r="B5" s="600"/>
      <c r="C5" s="603" t="s">
        <v>8</v>
      </c>
      <c r="D5" s="277" t="s">
        <v>526</v>
      </c>
      <c r="E5" s="277"/>
      <c r="F5" s="277"/>
      <c r="G5" s="277"/>
      <c r="H5" s="277" t="s">
        <v>527</v>
      </c>
      <c r="I5" s="277"/>
      <c r="J5" s="593" t="s">
        <v>528</v>
      </c>
      <c r="K5" s="277" t="s">
        <v>529</v>
      </c>
      <c r="L5" s="277"/>
      <c r="M5" s="277"/>
      <c r="N5" s="277"/>
      <c r="O5" s="277" t="s">
        <v>527</v>
      </c>
      <c r="P5" s="277"/>
      <c r="Q5" s="593" t="s">
        <v>530</v>
      </c>
      <c r="R5" s="593" t="s">
        <v>531</v>
      </c>
    </row>
    <row r="6" spans="1:18" s="71" customFormat="1" ht="48">
      <c r="A6" s="601"/>
      <c r="B6" s="602"/>
      <c r="C6" s="604"/>
      <c r="D6" s="278" t="s">
        <v>532</v>
      </c>
      <c r="E6" s="278" t="s">
        <v>533</v>
      </c>
      <c r="F6" s="278" t="s">
        <v>534</v>
      </c>
      <c r="G6" s="278" t="s">
        <v>535</v>
      </c>
      <c r="H6" s="278" t="s">
        <v>536</v>
      </c>
      <c r="I6" s="278" t="s">
        <v>537</v>
      </c>
      <c r="J6" s="594"/>
      <c r="K6" s="278" t="s">
        <v>532</v>
      </c>
      <c r="L6" s="278" t="s">
        <v>538</v>
      </c>
      <c r="M6" s="278" t="s">
        <v>539</v>
      </c>
      <c r="N6" s="278" t="s">
        <v>540</v>
      </c>
      <c r="O6" s="278" t="s">
        <v>536</v>
      </c>
      <c r="P6" s="278" t="s">
        <v>537</v>
      </c>
      <c r="Q6" s="594"/>
      <c r="R6" s="594"/>
    </row>
    <row r="7" spans="1:18" s="71" customFormat="1" ht="12">
      <c r="A7" s="280" t="s">
        <v>541</v>
      </c>
      <c r="B7" s="280"/>
      <c r="C7" s="281" t="s">
        <v>15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542</v>
      </c>
      <c r="B8" s="283" t="s">
        <v>543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544</v>
      </c>
      <c r="B9" s="286" t="s">
        <v>545</v>
      </c>
      <c r="C9" s="287" t="s">
        <v>546</v>
      </c>
      <c r="D9" s="541"/>
      <c r="E9" s="541"/>
      <c r="F9" s="541"/>
      <c r="G9" s="542">
        <f>D9+E9-F9</f>
        <v>0</v>
      </c>
      <c r="H9" s="541"/>
      <c r="I9" s="541"/>
      <c r="J9" s="542">
        <f>G9+H9-I9</f>
        <v>0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547</v>
      </c>
      <c r="B10" s="286" t="s">
        <v>548</v>
      </c>
      <c r="C10" s="287" t="s">
        <v>549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550</v>
      </c>
      <c r="B11" s="286" t="s">
        <v>551</v>
      </c>
      <c r="C11" s="287" t="s">
        <v>552</v>
      </c>
      <c r="D11" s="541">
        <v>1</v>
      </c>
      <c r="E11" s="541">
        <v>0</v>
      </c>
      <c r="F11" s="541"/>
      <c r="G11" s="542">
        <f t="shared" si="2"/>
        <v>1</v>
      </c>
      <c r="H11" s="541"/>
      <c r="I11" s="541"/>
      <c r="J11" s="542">
        <f t="shared" si="3"/>
        <v>1</v>
      </c>
      <c r="K11" s="541"/>
      <c r="L11" s="541">
        <v>1</v>
      </c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553</v>
      </c>
      <c r="B12" s="286" t="s">
        <v>554</v>
      </c>
      <c r="C12" s="287" t="s">
        <v>555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556</v>
      </c>
      <c r="B13" s="286" t="s">
        <v>557</v>
      </c>
      <c r="C13" s="287" t="s">
        <v>558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559</v>
      </c>
      <c r="B14" s="286" t="s">
        <v>560</v>
      </c>
      <c r="C14" s="287" t="s">
        <v>561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860</v>
      </c>
      <c r="B15" s="294" t="s">
        <v>861</v>
      </c>
      <c r="C15" s="369" t="s">
        <v>862</v>
      </c>
      <c r="D15" s="543">
        <v>2521</v>
      </c>
      <c r="E15" s="543">
        <v>1484</v>
      </c>
      <c r="F15" s="543"/>
      <c r="G15" s="542">
        <f t="shared" si="2"/>
        <v>4005</v>
      </c>
      <c r="H15" s="543"/>
      <c r="I15" s="543"/>
      <c r="J15" s="542">
        <f t="shared" si="3"/>
        <v>4005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4005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562</v>
      </c>
      <c r="B16" s="139" t="s">
        <v>563</v>
      </c>
      <c r="C16" s="287" t="s">
        <v>564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565</v>
      </c>
      <c r="C17" s="289" t="s">
        <v>566</v>
      </c>
      <c r="D17" s="544">
        <f>SUM(D9:D16)</f>
        <v>2522</v>
      </c>
      <c r="E17" s="544">
        <f>SUM(E9:E16)</f>
        <v>1484</v>
      </c>
      <c r="F17" s="544">
        <f>SUM(F9:F16)</f>
        <v>0</v>
      </c>
      <c r="G17" s="542">
        <f t="shared" si="2"/>
        <v>4006</v>
      </c>
      <c r="H17" s="544">
        <f>SUM(H9:H16)</f>
        <v>0</v>
      </c>
      <c r="I17" s="544">
        <f>SUM(I9:I16)</f>
        <v>0</v>
      </c>
      <c r="J17" s="542">
        <f t="shared" si="3"/>
        <v>4006</v>
      </c>
      <c r="K17" s="544">
        <f>SUM(K9:K16)</f>
        <v>0</v>
      </c>
      <c r="L17" s="544">
        <f>SUM(L9:L16)</f>
        <v>1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4005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567</v>
      </c>
      <c r="B18" s="291" t="s">
        <v>568</v>
      </c>
      <c r="C18" s="289" t="s">
        <v>569</v>
      </c>
      <c r="D18" s="545">
        <v>2950</v>
      </c>
      <c r="E18" s="545">
        <v>0</v>
      </c>
      <c r="F18" s="545"/>
      <c r="G18" s="542">
        <f t="shared" si="2"/>
        <v>2950</v>
      </c>
      <c r="H18" s="545">
        <v>0</v>
      </c>
      <c r="I18" s="545"/>
      <c r="J18" s="542">
        <f t="shared" si="3"/>
        <v>2950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2950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570</v>
      </c>
      <c r="B19" s="291" t="s">
        <v>571</v>
      </c>
      <c r="C19" s="289" t="s">
        <v>572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573</v>
      </c>
      <c r="B20" s="283" t="s">
        <v>574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544</v>
      </c>
      <c r="B21" s="286" t="s">
        <v>575</v>
      </c>
      <c r="C21" s="287" t="s">
        <v>576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3</v>
      </c>
      <c r="L21" s="541">
        <v>1</v>
      </c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547</v>
      </c>
      <c r="B22" s="286" t="s">
        <v>577</v>
      </c>
      <c r="C22" s="287" t="s">
        <v>578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550</v>
      </c>
      <c r="B23" s="294" t="s">
        <v>579</v>
      </c>
      <c r="C23" s="287" t="s">
        <v>580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553</v>
      </c>
      <c r="B24" s="295" t="s">
        <v>563</v>
      </c>
      <c r="C24" s="287" t="s">
        <v>581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839</v>
      </c>
      <c r="C25" s="296" t="s">
        <v>583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3</v>
      </c>
      <c r="L25" s="547">
        <f t="shared" si="7"/>
        <v>1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584</v>
      </c>
      <c r="B26" s="297" t="s">
        <v>585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544</v>
      </c>
      <c r="B27" s="299" t="s">
        <v>854</v>
      </c>
      <c r="C27" s="300" t="s">
        <v>586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106</v>
      </c>
      <c r="C28" s="287" t="s">
        <v>587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108</v>
      </c>
      <c r="C29" s="287" t="s">
        <v>588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112</v>
      </c>
      <c r="C30" s="287" t="s">
        <v>589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114</v>
      </c>
      <c r="C31" s="287" t="s">
        <v>590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547</v>
      </c>
      <c r="B32" s="299" t="s">
        <v>591</v>
      </c>
      <c r="C32" s="287" t="s">
        <v>592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120</v>
      </c>
      <c r="C33" s="287" t="s">
        <v>593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594</v>
      </c>
      <c r="C34" s="287" t="s">
        <v>595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596</v>
      </c>
      <c r="C35" s="287" t="s">
        <v>597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598</v>
      </c>
      <c r="C36" s="287" t="s">
        <v>599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550</v>
      </c>
      <c r="B37" s="301" t="s">
        <v>563</v>
      </c>
      <c r="C37" s="287" t="s">
        <v>600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855</v>
      </c>
      <c r="C38" s="289" t="s">
        <v>602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603</v>
      </c>
      <c r="B39" s="290" t="s">
        <v>604</v>
      </c>
      <c r="C39" s="289" t="s">
        <v>605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606</v>
      </c>
      <c r="C40" s="279" t="s">
        <v>607</v>
      </c>
      <c r="D40" s="554">
        <f>D17+D18+D19+D25+D38+D39</f>
        <v>5476</v>
      </c>
      <c r="E40" s="554">
        <f>E17+E18+E19+E25+E38+E39</f>
        <v>1484</v>
      </c>
      <c r="F40" s="554">
        <f aca="true" t="shared" si="13" ref="F40:R40">F17+F18+F19+F25+F38+F39</f>
        <v>0</v>
      </c>
      <c r="G40" s="554">
        <f t="shared" si="13"/>
        <v>6960</v>
      </c>
      <c r="H40" s="554">
        <f t="shared" si="13"/>
        <v>0</v>
      </c>
      <c r="I40" s="554">
        <f t="shared" si="13"/>
        <v>0</v>
      </c>
      <c r="J40" s="554">
        <f t="shared" si="13"/>
        <v>6960</v>
      </c>
      <c r="K40" s="554">
        <f t="shared" si="13"/>
        <v>3</v>
      </c>
      <c r="L40" s="554">
        <f t="shared" si="13"/>
        <v>2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6955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608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609</v>
      </c>
      <c r="I44" s="276"/>
      <c r="J44" s="276"/>
      <c r="K44" s="596"/>
      <c r="L44" s="596"/>
      <c r="M44" s="596"/>
      <c r="N44" s="596"/>
      <c r="O44" s="597" t="s">
        <v>872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1">
      <selection activeCell="D29" sqref="D29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384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5</v>
      </c>
      <c r="B4" s="613" t="str">
        <f>'справка №1-БАЛАНС'!E5</f>
        <v>30.09.2008г.</v>
      </c>
      <c r="C4" s="614"/>
      <c r="D4" s="437" t="s">
        <v>4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611</v>
      </c>
      <c r="B5" s="406"/>
      <c r="C5" s="407"/>
      <c r="D5" s="78"/>
      <c r="E5" s="408" t="s">
        <v>612</v>
      </c>
    </row>
    <row r="6" spans="1:14" s="71" customFormat="1" ht="12">
      <c r="A6" s="308" t="s">
        <v>464</v>
      </c>
      <c r="B6" s="309" t="s">
        <v>8</v>
      </c>
      <c r="C6" s="310" t="s">
        <v>613</v>
      </c>
      <c r="D6" s="107" t="s">
        <v>614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615</v>
      </c>
      <c r="E7" s="95" t="s">
        <v>616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14</v>
      </c>
      <c r="B8" s="311" t="s">
        <v>15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617</v>
      </c>
      <c r="B9" s="313" t="s">
        <v>618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619</v>
      </c>
      <c r="B10" s="314"/>
      <c r="C10" s="562"/>
      <c r="D10" s="562"/>
      <c r="E10" s="91"/>
      <c r="F10" s="77"/>
    </row>
    <row r="11" spans="1:15" ht="12">
      <c r="A11" s="315" t="s">
        <v>620</v>
      </c>
      <c r="B11" s="316" t="s">
        <v>621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622</v>
      </c>
      <c r="B12" s="316" t="s">
        <v>623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624</v>
      </c>
      <c r="B13" s="316" t="s">
        <v>625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626</v>
      </c>
      <c r="B14" s="316" t="s">
        <v>627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628</v>
      </c>
      <c r="B15" s="316" t="s">
        <v>629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630</v>
      </c>
      <c r="B16" s="316" t="s">
        <v>631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632</v>
      </c>
      <c r="B17" s="316" t="s">
        <v>633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626</v>
      </c>
      <c r="B18" s="316" t="s">
        <v>634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635</v>
      </c>
      <c r="B19" s="313" t="s">
        <v>636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637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638</v>
      </c>
      <c r="B21" s="313" t="s">
        <v>639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640</v>
      </c>
      <c r="B23" s="318"/>
      <c r="C23" s="563"/>
      <c r="D23" s="562"/>
      <c r="E23" s="91"/>
      <c r="F23" s="77"/>
    </row>
    <row r="24" spans="1:15" ht="12">
      <c r="A24" s="315" t="s">
        <v>641</v>
      </c>
      <c r="B24" s="316" t="s">
        <v>642</v>
      </c>
      <c r="C24" s="563">
        <f>SUM(C25:C27)</f>
        <v>0</v>
      </c>
      <c r="D24" s="563">
        <f>SUM(D25:D27)</f>
        <v>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643</v>
      </c>
      <c r="B25" s="316" t="s">
        <v>644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645</v>
      </c>
      <c r="B26" s="316" t="s">
        <v>646</v>
      </c>
      <c r="C26" s="561">
        <v>0</v>
      </c>
      <c r="D26" s="561">
        <v>0</v>
      </c>
      <c r="E26" s="91">
        <f t="shared" si="0"/>
        <v>0</v>
      </c>
      <c r="F26" s="77"/>
    </row>
    <row r="27" spans="1:6" ht="12">
      <c r="A27" s="315" t="s">
        <v>647</v>
      </c>
      <c r="B27" s="316" t="s">
        <v>648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649</v>
      </c>
      <c r="B28" s="316" t="s">
        <v>650</v>
      </c>
      <c r="C28" s="561">
        <v>47</v>
      </c>
      <c r="D28" s="561">
        <v>47</v>
      </c>
      <c r="E28" s="91">
        <f t="shared" si="0"/>
        <v>0</v>
      </c>
      <c r="F28" s="77"/>
    </row>
    <row r="29" spans="1:6" ht="12">
      <c r="A29" s="315" t="s">
        <v>651</v>
      </c>
      <c r="B29" s="316" t="s">
        <v>652</v>
      </c>
      <c r="C29" s="561">
        <v>0</v>
      </c>
      <c r="D29" s="561">
        <v>0</v>
      </c>
      <c r="E29" s="91">
        <f t="shared" si="0"/>
        <v>0</v>
      </c>
      <c r="F29" s="77"/>
    </row>
    <row r="30" spans="1:6" ht="12">
      <c r="A30" s="315" t="s">
        <v>653</v>
      </c>
      <c r="B30" s="316" t="s">
        <v>654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655</v>
      </c>
      <c r="B31" s="316" t="s">
        <v>656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657</v>
      </c>
      <c r="B32" s="316" t="s">
        <v>658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659</v>
      </c>
      <c r="B33" s="316" t="s">
        <v>660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661</v>
      </c>
      <c r="B34" s="316" t="s">
        <v>662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663</v>
      </c>
      <c r="B35" s="316" t="s">
        <v>664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665</v>
      </c>
      <c r="B36" s="316" t="s">
        <v>666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667</v>
      </c>
      <c r="B37" s="316" t="s">
        <v>668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669</v>
      </c>
      <c r="B38" s="316" t="s">
        <v>670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671</v>
      </c>
      <c r="B39" s="316" t="s">
        <v>672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673</v>
      </c>
      <c r="B40" s="316" t="s">
        <v>674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675</v>
      </c>
      <c r="B41" s="316" t="s">
        <v>676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677</v>
      </c>
      <c r="B42" s="316" t="s">
        <v>678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679</v>
      </c>
      <c r="B43" s="313" t="s">
        <v>680</v>
      </c>
      <c r="C43" s="562">
        <f>C24+C28+C29+C31+C30+C32+C33+C38</f>
        <v>47</v>
      </c>
      <c r="D43" s="562">
        <f>D24+D28+D29+D31+D30+D32+D33+D38</f>
        <v>47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681</v>
      </c>
      <c r="B44" s="314" t="s">
        <v>682</v>
      </c>
      <c r="C44" s="562">
        <f>C43+C21+C19+C9</f>
        <v>47</v>
      </c>
      <c r="D44" s="562">
        <f>D43+D21+D19+D9</f>
        <v>47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683</v>
      </c>
      <c r="B47" s="320"/>
      <c r="C47" s="565"/>
      <c r="D47" s="565"/>
      <c r="E47" s="322"/>
      <c r="F47" s="93" t="s">
        <v>276</v>
      </c>
    </row>
    <row r="48" spans="1:6" s="71" customFormat="1" ht="24">
      <c r="A48" s="308" t="s">
        <v>464</v>
      </c>
      <c r="B48" s="309" t="s">
        <v>8</v>
      </c>
      <c r="C48" s="566" t="s">
        <v>684</v>
      </c>
      <c r="D48" s="567" t="s">
        <v>685</v>
      </c>
      <c r="E48" s="107"/>
      <c r="F48" s="107" t="s">
        <v>686</v>
      </c>
    </row>
    <row r="49" spans="1:6" s="71" customFormat="1" ht="12">
      <c r="A49" s="308"/>
      <c r="B49" s="311"/>
      <c r="C49" s="566"/>
      <c r="D49" s="568" t="s">
        <v>615</v>
      </c>
      <c r="E49" s="312" t="s">
        <v>616</v>
      </c>
      <c r="F49" s="107"/>
    </row>
    <row r="50" spans="1:6" s="71" customFormat="1" ht="12">
      <c r="A50" s="86" t="s">
        <v>14</v>
      </c>
      <c r="B50" s="311" t="s">
        <v>15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687</v>
      </c>
      <c r="B51" s="318"/>
      <c r="C51" s="562"/>
      <c r="D51" s="562"/>
      <c r="E51" s="74"/>
      <c r="F51" s="323"/>
    </row>
    <row r="52" spans="1:16" ht="24">
      <c r="A52" s="315" t="s">
        <v>688</v>
      </c>
      <c r="B52" s="316" t="s">
        <v>689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690</v>
      </c>
      <c r="B53" s="316" t="s">
        <v>691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692</v>
      </c>
      <c r="B54" s="316" t="s">
        <v>693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677</v>
      </c>
      <c r="B55" s="316" t="s">
        <v>694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695</v>
      </c>
      <c r="B56" s="316" t="s">
        <v>696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697</v>
      </c>
      <c r="B57" s="316" t="s">
        <v>698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699</v>
      </c>
      <c r="B58" s="316" t="s">
        <v>700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701</v>
      </c>
      <c r="B59" s="316" t="s">
        <v>702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699</v>
      </c>
      <c r="B60" s="316" t="s">
        <v>703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138</v>
      </c>
      <c r="B61" s="316" t="s">
        <v>704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141</v>
      </c>
      <c r="B62" s="316" t="s">
        <v>705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706</v>
      </c>
      <c r="B63" s="316" t="s">
        <v>707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708</v>
      </c>
      <c r="B64" s="316" t="s">
        <v>709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710</v>
      </c>
      <c r="B65" s="316" t="s">
        <v>711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712</v>
      </c>
      <c r="B66" s="313" t="s">
        <v>713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714</v>
      </c>
      <c r="B67" s="314"/>
      <c r="C67" s="562"/>
      <c r="D67" s="562"/>
      <c r="E67" s="90"/>
      <c r="F67" s="83"/>
    </row>
    <row r="68" spans="1:6" ht="12">
      <c r="A68" s="315" t="s">
        <v>715</v>
      </c>
      <c r="B68" s="325" t="s">
        <v>716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717</v>
      </c>
      <c r="B70" s="318"/>
      <c r="C70" s="562"/>
      <c r="D70" s="562"/>
      <c r="E70" s="90"/>
      <c r="F70" s="83"/>
    </row>
    <row r="71" spans="1:16" ht="24">
      <c r="A71" s="315" t="s">
        <v>688</v>
      </c>
      <c r="B71" s="316" t="s">
        <v>718</v>
      </c>
      <c r="C71" s="563">
        <f>SUM(C72:C74)</f>
        <v>1361</v>
      </c>
      <c r="D71" s="563">
        <f>SUM(D72:D74)</f>
        <v>1361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719</v>
      </c>
      <c r="B72" s="316" t="s">
        <v>720</v>
      </c>
      <c r="C72" s="561">
        <v>1361</v>
      </c>
      <c r="D72" s="561">
        <v>1361</v>
      </c>
      <c r="E72" s="90">
        <f t="shared" si="1"/>
        <v>0</v>
      </c>
      <c r="F72" s="81"/>
    </row>
    <row r="73" spans="1:6" ht="12">
      <c r="A73" s="315" t="s">
        <v>721</v>
      </c>
      <c r="B73" s="316" t="s">
        <v>722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723</v>
      </c>
      <c r="B74" s="316" t="s">
        <v>724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695</v>
      </c>
      <c r="B75" s="316" t="s">
        <v>725</v>
      </c>
      <c r="C75" s="562">
        <f>C76+C78</f>
        <v>400</v>
      </c>
      <c r="D75" s="562">
        <f>D76+D78</f>
        <v>400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726</v>
      </c>
      <c r="B76" s="316" t="s">
        <v>727</v>
      </c>
      <c r="C76" s="561">
        <v>400</v>
      </c>
      <c r="D76" s="561">
        <v>400</v>
      </c>
      <c r="E76" s="90">
        <f t="shared" si="1"/>
        <v>0</v>
      </c>
      <c r="F76" s="79"/>
    </row>
    <row r="77" spans="1:6" ht="12">
      <c r="A77" s="315" t="s">
        <v>728</v>
      </c>
      <c r="B77" s="316" t="s">
        <v>729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730</v>
      </c>
      <c r="B78" s="316" t="s">
        <v>731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699</v>
      </c>
      <c r="B79" s="316" t="s">
        <v>732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733</v>
      </c>
      <c r="B80" s="316" t="s">
        <v>734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735</v>
      </c>
      <c r="B81" s="316" t="s">
        <v>736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737</v>
      </c>
      <c r="B82" s="316" t="s">
        <v>738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739</v>
      </c>
      <c r="B83" s="316" t="s">
        <v>740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741</v>
      </c>
      <c r="B84" s="316" t="s">
        <v>742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743</v>
      </c>
      <c r="B85" s="316" t="s">
        <v>744</v>
      </c>
      <c r="C85" s="562">
        <f>SUM(C86:C90)+C94</f>
        <v>1630</v>
      </c>
      <c r="D85" s="562">
        <f>SUM(D86:D90)+D94</f>
        <v>1630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745</v>
      </c>
      <c r="B86" s="316" t="s">
        <v>746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747</v>
      </c>
      <c r="B87" s="316" t="s">
        <v>748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749</v>
      </c>
      <c r="B88" s="316" t="s">
        <v>750</v>
      </c>
      <c r="C88" s="561">
        <v>1622</v>
      </c>
      <c r="D88" s="561">
        <v>1622</v>
      </c>
      <c r="E88" s="90">
        <f t="shared" si="1"/>
        <v>0</v>
      </c>
      <c r="F88" s="79"/>
    </row>
    <row r="89" spans="1:6" ht="12">
      <c r="A89" s="315" t="s">
        <v>751</v>
      </c>
      <c r="B89" s="316" t="s">
        <v>752</v>
      </c>
      <c r="C89" s="561">
        <v>5</v>
      </c>
      <c r="D89" s="561">
        <v>5</v>
      </c>
      <c r="E89" s="90">
        <f t="shared" si="1"/>
        <v>0</v>
      </c>
      <c r="F89" s="79"/>
    </row>
    <row r="90" spans="1:16" ht="12">
      <c r="A90" s="315" t="s">
        <v>753</v>
      </c>
      <c r="B90" s="316" t="s">
        <v>754</v>
      </c>
      <c r="C90" s="562">
        <f>SUM(C91:C93)</f>
        <v>2</v>
      </c>
      <c r="D90" s="562">
        <f>SUM(D91:D93)</f>
        <v>2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755</v>
      </c>
      <c r="B91" s="316" t="s">
        <v>756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663</v>
      </c>
      <c r="B92" s="316" t="s">
        <v>757</v>
      </c>
      <c r="C92" s="561">
        <v>2</v>
      </c>
      <c r="D92" s="561">
        <v>2</v>
      </c>
      <c r="E92" s="90">
        <f t="shared" si="1"/>
        <v>0</v>
      </c>
      <c r="F92" s="79"/>
    </row>
    <row r="93" spans="1:6" ht="12">
      <c r="A93" s="315" t="s">
        <v>667</v>
      </c>
      <c r="B93" s="316" t="s">
        <v>758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759</v>
      </c>
      <c r="B94" s="316" t="s">
        <v>760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761</v>
      </c>
      <c r="B95" s="316" t="s">
        <v>762</v>
      </c>
      <c r="C95" s="561">
        <v>1383</v>
      </c>
      <c r="D95" s="561">
        <v>1383</v>
      </c>
      <c r="E95" s="90">
        <f t="shared" si="1"/>
        <v>0</v>
      </c>
      <c r="F95" s="81"/>
    </row>
    <row r="96" spans="1:16" ht="12">
      <c r="A96" s="317" t="s">
        <v>763</v>
      </c>
      <c r="B96" s="325" t="s">
        <v>764</v>
      </c>
      <c r="C96" s="562">
        <f>C85+C80+C75+C71+C95</f>
        <v>4774</v>
      </c>
      <c r="D96" s="562">
        <f>D85+D80+D75+D71+D95</f>
        <v>4774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765</v>
      </c>
      <c r="B97" s="314" t="s">
        <v>766</v>
      </c>
      <c r="C97" s="562">
        <f>C96+C68+C66</f>
        <v>4774</v>
      </c>
      <c r="D97" s="562">
        <f>D96+D68+D66</f>
        <v>4774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767</v>
      </c>
      <c r="B99" s="328"/>
      <c r="C99" s="565"/>
      <c r="D99" s="565"/>
      <c r="E99" s="84"/>
      <c r="F99" s="329" t="s">
        <v>525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464</v>
      </c>
      <c r="B100" s="314" t="s">
        <v>465</v>
      </c>
      <c r="C100" s="569" t="s">
        <v>768</v>
      </c>
      <c r="D100" s="569" t="s">
        <v>769</v>
      </c>
      <c r="E100" s="86" t="s">
        <v>770</v>
      </c>
      <c r="F100" s="86" t="s">
        <v>771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14</v>
      </c>
      <c r="B101" s="314" t="s">
        <v>15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772</v>
      </c>
      <c r="B102" s="316" t="s">
        <v>773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774</v>
      </c>
      <c r="B103" s="316" t="s">
        <v>775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776</v>
      </c>
      <c r="B104" s="316" t="s">
        <v>777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778</v>
      </c>
      <c r="B105" s="314" t="s">
        <v>779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780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870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871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783</v>
      </c>
      <c r="F2" s="336"/>
      <c r="G2" s="336"/>
      <c r="H2" s="334"/>
      <c r="I2" s="334"/>
    </row>
    <row r="3" spans="1:9" ht="12">
      <c r="A3" s="334"/>
      <c r="B3" s="335"/>
      <c r="C3" s="337" t="s">
        <v>784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384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5</v>
      </c>
      <c r="B5" s="618" t="str">
        <f>'справка №1-БАЛАНС'!E5</f>
        <v>30.09.2008г.</v>
      </c>
      <c r="C5" s="618"/>
      <c r="D5" s="618"/>
      <c r="E5" s="618"/>
      <c r="F5" s="618"/>
      <c r="G5" s="621" t="s">
        <v>4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785</v>
      </c>
    </row>
    <row r="7" spans="1:9" s="430" customFormat="1" ht="12">
      <c r="A7" s="109" t="s">
        <v>464</v>
      </c>
      <c r="B7" s="51"/>
      <c r="C7" s="109" t="s">
        <v>786</v>
      </c>
      <c r="D7" s="110"/>
      <c r="E7" s="111"/>
      <c r="F7" s="112" t="s">
        <v>787</v>
      </c>
      <c r="G7" s="112"/>
      <c r="H7" s="112"/>
      <c r="I7" s="112"/>
    </row>
    <row r="8" spans="1:9" s="430" customFormat="1" ht="21.75" customHeight="1">
      <c r="A8" s="109"/>
      <c r="B8" s="53" t="s">
        <v>8</v>
      </c>
      <c r="C8" s="54" t="s">
        <v>788</v>
      </c>
      <c r="D8" s="54" t="s">
        <v>789</v>
      </c>
      <c r="E8" s="54" t="s">
        <v>790</v>
      </c>
      <c r="F8" s="111" t="s">
        <v>791</v>
      </c>
      <c r="G8" s="113" t="s">
        <v>792</v>
      </c>
      <c r="H8" s="113"/>
      <c r="I8" s="113" t="s">
        <v>793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536</v>
      </c>
      <c r="H9" s="52" t="s">
        <v>537</v>
      </c>
      <c r="I9" s="113"/>
    </row>
    <row r="10" spans="1:9" s="431" customFormat="1" ht="12">
      <c r="A10" s="57" t="s">
        <v>14</v>
      </c>
      <c r="B10" s="58" t="s">
        <v>15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794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795</v>
      </c>
      <c r="B12" s="62" t="s">
        <v>796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797</v>
      </c>
      <c r="B13" s="62" t="s">
        <v>798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596</v>
      </c>
      <c r="B14" s="62" t="s">
        <v>799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800</v>
      </c>
      <c r="B15" s="62" t="s">
        <v>801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78</v>
      </c>
      <c r="B16" s="62" t="s">
        <v>802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565</v>
      </c>
      <c r="B17" s="64" t="s">
        <v>803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804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795</v>
      </c>
      <c r="B19" s="62" t="s">
        <v>805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806</v>
      </c>
      <c r="B20" s="62" t="s">
        <v>807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808</v>
      </c>
      <c r="B21" s="62" t="s">
        <v>809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810</v>
      </c>
      <c r="B22" s="62" t="s">
        <v>811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812</v>
      </c>
      <c r="B23" s="62" t="s">
        <v>813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814</v>
      </c>
      <c r="B24" s="62" t="s">
        <v>815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816</v>
      </c>
      <c r="B25" s="67" t="s">
        <v>817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582</v>
      </c>
      <c r="B26" s="64" t="s">
        <v>818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819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820</v>
      </c>
      <c r="E30" s="619" t="s">
        <v>868</v>
      </c>
      <c r="F30" s="619"/>
      <c r="G30" s="619"/>
      <c r="H30" s="338" t="s">
        <v>782</v>
      </c>
      <c r="I30" s="619" t="s">
        <v>869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E150" sqref="E150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821</v>
      </c>
      <c r="B2" s="114"/>
      <c r="C2" s="114"/>
      <c r="D2" s="114"/>
      <c r="E2" s="114"/>
      <c r="F2" s="114"/>
    </row>
    <row r="3" spans="1:6" ht="12.75" customHeight="1">
      <c r="A3" s="114" t="s">
        <v>822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823</v>
      </c>
      <c r="B6" s="625" t="str">
        <f>'справка №1-БАЛАНС'!E5</f>
        <v>30.09.2008г.</v>
      </c>
      <c r="C6" s="625"/>
      <c r="D6" s="420"/>
      <c r="E6" s="474" t="s">
        <v>4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347"/>
      <c r="D10" s="347"/>
      <c r="E10" s="347"/>
      <c r="F10" s="347"/>
    </row>
    <row r="11" spans="1:6" ht="18" customHeight="1">
      <c r="A11" s="36" t="s">
        <v>830</v>
      </c>
      <c r="B11" s="37"/>
      <c r="C11" s="347"/>
      <c r="D11" s="347"/>
      <c r="E11" s="347"/>
      <c r="F11" s="347"/>
    </row>
    <row r="12" spans="1:6" ht="14.25" customHeight="1">
      <c r="A12" s="36" t="s">
        <v>831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832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550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553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565</v>
      </c>
      <c r="B27" s="39" t="s">
        <v>833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834</v>
      </c>
      <c r="B28" s="40"/>
      <c r="C28" s="347"/>
      <c r="D28" s="347"/>
      <c r="E28" s="347"/>
      <c r="F28" s="355"/>
    </row>
    <row r="29" spans="1:6" ht="12.75">
      <c r="A29" s="36" t="s">
        <v>544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547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550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553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582</v>
      </c>
      <c r="B44" s="39" t="s">
        <v>835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836</v>
      </c>
      <c r="B45" s="40"/>
      <c r="C45" s="347"/>
      <c r="D45" s="347"/>
      <c r="E45" s="347"/>
      <c r="F45" s="355"/>
    </row>
    <row r="46" spans="1:6" ht="12.75">
      <c r="A46" s="36" t="s">
        <v>544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547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550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553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601</v>
      </c>
      <c r="B61" s="39" t="s">
        <v>837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838</v>
      </c>
      <c r="B62" s="40"/>
      <c r="C62" s="347"/>
      <c r="D62" s="347"/>
      <c r="E62" s="347"/>
      <c r="F62" s="355"/>
    </row>
    <row r="63" spans="1:6" ht="12.75">
      <c r="A63" s="36" t="s">
        <v>544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547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550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553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839</v>
      </c>
      <c r="B78" s="39" t="s">
        <v>840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841</v>
      </c>
      <c r="B79" s="39" t="s">
        <v>842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843</v>
      </c>
      <c r="B80" s="39"/>
      <c r="C80" s="347"/>
      <c r="D80" s="347"/>
      <c r="E80" s="347"/>
      <c r="F80" s="355"/>
    </row>
    <row r="81" spans="1:6" ht="14.25" customHeight="1">
      <c r="A81" s="36" t="s">
        <v>830</v>
      </c>
      <c r="B81" s="40"/>
      <c r="C81" s="347"/>
      <c r="D81" s="347"/>
      <c r="E81" s="347"/>
      <c r="F81" s="355"/>
    </row>
    <row r="82" spans="1:6" ht="12.75">
      <c r="A82" s="36" t="s">
        <v>831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832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550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553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565</v>
      </c>
      <c r="B97" s="39" t="s">
        <v>844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834</v>
      </c>
      <c r="B98" s="40"/>
      <c r="C98" s="347"/>
      <c r="D98" s="347"/>
      <c r="E98" s="347"/>
      <c r="F98" s="355"/>
    </row>
    <row r="99" spans="1:6" ht="12.75">
      <c r="A99" s="36" t="s">
        <v>544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547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550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553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582</v>
      </c>
      <c r="B114" s="39" t="s">
        <v>845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836</v>
      </c>
      <c r="B115" s="40"/>
      <c r="C115" s="347"/>
      <c r="D115" s="347"/>
      <c r="E115" s="347"/>
      <c r="F115" s="355"/>
    </row>
    <row r="116" spans="1:6" ht="12.75">
      <c r="A116" s="36" t="s">
        <v>544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547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550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553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601</v>
      </c>
      <c r="B131" s="39" t="s">
        <v>846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838</v>
      </c>
      <c r="B132" s="40"/>
      <c r="C132" s="347"/>
      <c r="D132" s="347"/>
      <c r="E132" s="347"/>
      <c r="F132" s="355"/>
    </row>
    <row r="133" spans="1:6" ht="12.75">
      <c r="A133" s="36" t="s">
        <v>544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547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550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553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839</v>
      </c>
      <c r="B148" s="39" t="s">
        <v>847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848</v>
      </c>
      <c r="B149" s="39" t="s">
        <v>849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850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858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2008-10-20T13:28:37Z</cp:lastPrinted>
  <dcterms:created xsi:type="dcterms:W3CDTF">2000-06-29T12:02:40Z</dcterms:created>
  <dcterms:modified xsi:type="dcterms:W3CDTF">2008-10-21T11:35:35Z</dcterms:modified>
  <cp:category/>
  <cp:version/>
  <cp:contentType/>
  <cp:contentStatus/>
</cp:coreProperties>
</file>