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<sst xmlns="http://schemas.openxmlformats.org/spreadsheetml/2006/main" count="1082" uniqueCount="904">
  <si>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</si>
  <si>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</si>
  <si>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</si>
  <si>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</si>
  <si>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</si>
  <si>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</si>
  <si>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</si>
  <si>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</si>
  <si>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</si>
  <si>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</si>
  <si>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</si>
  <si>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</si>
  <si>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</si>
  <si>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</si>
  <si>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</si>
  <si>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</si>
  <si>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</si>
  <si>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</si>
  <si>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</si>
  <si>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</si>
  <si>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</si>
  <si>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</si>
  <si>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</si>
  <si>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</si>
  <si>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</si>
  <si>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</si>
  <si>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</si>
  <si>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</si>
  <si>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</si>
  <si>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</si>
  <si>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</si>
  <si>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</si>
  <si>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</si>
  <si>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</si>
  <si>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</si>
  <si>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</si>
  <si>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</si>
  <si>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</si>
  <si>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</si>
  <si>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</si>
  <si>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</si>
  <si>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</si>
  <si>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</si>
  <si>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</si>
  <si>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</si>
  <si>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</si>
  <si>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</si>
  <si>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</si>
  <si>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</si>
  <si>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</si>
  <si>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</si>
  <si>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</si>
  <si>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</si>
  <si>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</si>
  <si>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</si>
  <si>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</si>
  <si>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</si>
  <si>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</si>
  <si>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</si>
  <si>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</si>
  <si>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</si>
  <si>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</si>
  <si>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</si>
  <si>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</si>
  <si>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</si>
  <si>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</si>
  <si>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</si>
  <si>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</si>
  <si>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</si>
  <si>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</si>
  <si>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</si>
  <si>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</si>
  <si>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</si>
  <si>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</si>
  <si>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</si>
  <si>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</si>
  <si>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</si>
  <si>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</si>
  <si>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</si>
  <si>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</si>
  <si>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</si>
  <si>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</si>
  <si>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</si>
  <si>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</si>
  <si>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</si>
  <si>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</si>
  <si>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</si>
  <si>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</si>
  <si>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</si>
  <si>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</si>
  <si>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</si>
  <si>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</si>
  <si>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</si>
  <si>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</si>
  <si>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</si>
  <si>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</si>
  <si>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</si>
  <si>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</si>
  <si>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</si>
  <si>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</si>
  <si>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</si>
  <si>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</si>
  <si>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</si>
  <si>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</si>
  <si>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</si>
  <si>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</si>
  <si>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</si>
  <si>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</si>
  <si>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</si>
  <si>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</si>
  <si>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</si>
  <si>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</si>
  <si>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</si>
  <si>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</si>
  <si>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</si>
  <si>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</si>
  <si>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</si>
  <si>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</si>
  <si>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</si>
  <si>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</si>
  <si>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</si>
  <si>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</si>
  <si>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</si>
  <si>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</si>
  <si>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</si>
  <si>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</si>
  <si>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</si>
  <si>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</si>
  <si>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</si>
  <si>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</si>
  <si>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</si>
  <si>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</si>
  <si>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</si>
  <si>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</si>
  <si>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</si>
  <si>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</si>
  <si>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</si>
  <si>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</si>
  <si>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</si>
  <si>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</si>
  <si>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</si>
  <si>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</si>
  <si>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</si>
  <si>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</si>
  <si>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</si>
  <si>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</si>
  <si>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</si>
  <si>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</si>
  <si>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</si>
  <si>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</si>
  <si>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</si>
  <si>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</si>
  <si>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</si>
  <si>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</si>
  <si>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</si>
  <si>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</si>
  <si>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</si>
  <si>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</si>
  <si>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</si>
  <si>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</si>
  <si>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</si>
  <si>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</si>
  <si>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</si>
  <si>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</si>
  <si>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</si>
  <si>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</si>
  <si>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</si>
  <si>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</si>
  <si>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</si>
  <si>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</si>
  <si>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</si>
  <si>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</si>
  <si>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</si>
  <si>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</si>
  <si>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</si>
  <si>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</si>
  <si>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</si>
  <si>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</si>
  <si>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</si>
  <si>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</si>
  <si>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</si>
  <si>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</si>
  <si>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</si>
  <si>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</si>
  <si>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</si>
  <si>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</si>
  <si>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</si>
  <si>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</si>
  <si>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</si>
  <si>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</si>
  <si>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</si>
  <si>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</si>
  <si>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</si>
  <si>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</si>
  <si>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</si>
  <si>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</si>
  <si>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</si>
  <si>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</si>
  <si>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</si>
  <si>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</si>
  <si>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</si>
  <si>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</si>
  <si>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</si>
  <si>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</si>
  <si>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</si>
  <si>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</si>
  <si>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</si>
  <si>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</si>
  <si>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</si>
  <si>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</si>
  <si>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</si>
  <si>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</si>
  <si>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</si>
  <si>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</si>
  <si>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</si>
  <si>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</si>
  <si>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</si>
  <si>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</si>
  <si>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</si>
  <si>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</si>
  <si>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</si>
  <si>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</si>
  <si>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</si>
  <si>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</si>
  <si>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</si>
  <si>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</si>
  <si>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</si>
  <si>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</si>
  <si>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</si>
  <si>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</si>
  <si>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</si>
  <si>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</si>
  <si>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</si>
  <si>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</si>
  <si>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</si>
  <si>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</si>
  <si>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</si>
  <si>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</si>
  <si>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</si>
  <si>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</si>
  <si>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</si>
  <si>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</si>
  <si>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</si>
  <si>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</si>
  <si>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</si>
  <si>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</si>
  <si>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</si>
  <si>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</si>
  <si>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</si>
  <si>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</si>
  <si>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</si>
  <si>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</si>
  <si>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</si>
  <si>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</si>
  <si>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</si>
  <si>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</si>
  <si>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</si>
  <si>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</si>
  <si>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</si>
  <si>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</si>
  <si>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</si>
  <si>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</si>
  <si>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</si>
  <si>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</si>
  <si>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</si>
  <si>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</si>
  <si>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</si>
  <si>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</si>
  <si>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</si>
  <si>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</si>
  <si>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</si>
  <si>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</si>
  <si>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</si>
  <si>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</si>
  <si>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</si>
  <si>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</si>
  <si>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</si>
  <si>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</si>
  <si>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</si>
  <si>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</si>
  <si>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</si>
  <si>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</si>
  <si>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</si>
  <si>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</si>
  <si>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</si>
  <si>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</si>
  <si>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</si>
  <si>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</si>
  <si>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</si>
  <si>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</si>
  <si>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</si>
  <si>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</si>
  <si>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</si>
  <si>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</si>
  <si>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</si>
  <si>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</si>
  <si>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</si>
  <si>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</si>
  <si>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</si>
  <si>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</si>
  <si>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</si>
  <si>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</si>
  <si>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</si>
  <si>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</si>
  <si>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</si>
  <si>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</si>
  <si>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</si>
  <si>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</si>
  <si>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</si>
  <si>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</si>
  <si>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</si>
  <si>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</si>
  <si>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</si>
  <si>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</si>
  <si>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</si>
  <si>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</si>
  <si>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</si>
  <si>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</si>
  <si>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</si>
  <si>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</si>
  <si>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</si>
  <si>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</si>
  <si>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</si>
  <si>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</si>
  <si>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</si>
  <si>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</si>
  <si>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</si>
  <si>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</si>
  <si>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</si>
  <si>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</si>
  <si>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</si>
  <si>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</si>
  <si>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</si>
  <si>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</si>
  <si>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</si>
  <si>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</si>
  <si>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</si>
  <si>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</si>
  <si>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</si>
  <si>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</si>
  <si>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</si>
  <si>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</si>
  <si>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</si>
  <si>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</si>
  <si>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</si>
  <si>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</si>
  <si>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</si>
  <si>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</si>
  <si>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</si>
  <si>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</si>
  <si>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</si>
  <si>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</si>
  <si>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</si>
  <si>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</si>
  <si>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</si>
  <si>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</si>
  <si>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</si>
  <si>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</si>
  <si>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</si>
  <si>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</si>
  <si>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</si>
  <si>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</si>
  <si>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</si>
  <si>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</si>
  <si>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</si>
  <si>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</si>
  <si>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</si>
  <si>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</si>
  <si>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</si>
  <si>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</si>
  <si>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</si>
  <si>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</si>
  <si>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</si>
  <si>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</si>
  <si>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</si>
  <si>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</si>
  <si>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</si>
  <si>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</si>
  <si>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</si>
  <si>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</si>
  <si>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</si>
  <si>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</si>
  <si>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</si>
  <si>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</si>
  <si>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</si>
  <si>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</si>
  <si>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</si>
  <si>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</si>
  <si>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</si>
  <si>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</si>
  <si>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</si>
  <si>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</si>
  <si>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</si>
  <si>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</si>
  <si>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</si>
  <si>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</si>
  <si>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</si>
  <si>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</si>
  <si>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</si>
  <si>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</si>
  <si>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</si>
  <si>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</si>
  <si>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</si>
  <si>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</si>
  <si>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</si>
  <si>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</si>
  <si>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</si>
  <si>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</si>
  <si>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</si>
  <si>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</si>
  <si>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</si>
  <si>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</si>
  <si>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</si>
  <si>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</si>
  <si>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</si>
  <si>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</si>
  <si>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</si>
  <si>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</si>
  <si>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</si>
  <si>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</si>
  <si>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</si>
  <si>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</si>
  <si>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</si>
  <si>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</si>
  <si>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</si>
  <si>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</si>
  <si>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</si>
  <si>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</si>
  <si>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</si>
  <si>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</si>
  <si>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</si>
  <si>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</si>
  <si>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</si>
  <si>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</si>
  <si>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</si>
  <si>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</si>
  <si>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</si>
  <si>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</si>
  <si>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</si>
  <si>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</si>
  <si>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</si>
  <si>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</si>
  <si>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</si>
  <si>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</si>
  <si>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</si>
  <si>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</si>
  <si>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</si>
  <si>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</si>
  <si>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</si>
  <si>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</si>
  <si>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</si>
  <si>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</si>
  <si>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</si>
  <si>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</si>
  <si>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</si>
  <si>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</si>
  <si>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</si>
  <si>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</si>
  <si>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</si>
  <si>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</si>
  <si>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</si>
  <si>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</si>
  <si>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</si>
  <si>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</si>
  <si>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</si>
  <si>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</si>
  <si>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</si>
  <si>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</si>
  <si>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</si>
  <si>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</si>
  <si>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</si>
  <si>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</si>
  <si>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</si>
  <si>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</si>
  <si>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</si>
  <si>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</si>
  <si>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</si>
  <si>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</si>
  <si>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</si>
  <si>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</si>
  <si>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</si>
  <si>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</si>
  <si>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</si>
  <si>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</si>
  <si>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</si>
  <si>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</si>
  <si>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</si>
  <si>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</si>
  <si>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</si>
  <si>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</si>
  <si>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</si>
  <si>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</si>
  <si>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</si>
  <si>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</si>
  <si>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</si>
  <si>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</si>
  <si>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</si>
  <si>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</si>
  <si>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</si>
  <si>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</si>
  <si>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</si>
  <si>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</si>
  <si>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</si>
  <si>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</si>
  <si>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</si>
  <si>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</si>
  <si>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</si>
  <si>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</si>
  <si>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</si>
  <si>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</si>
  <si>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</si>
  <si>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</si>
  <si>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</si>
  <si>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</si>
  <si>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</si>
  <si>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</si>
  <si>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</si>
  <si>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</si>
  <si>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</si>
  <si>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</si>
  <si>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</si>
  <si>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</si>
  <si>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</si>
  <si>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</si>
  <si>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</si>
  <si>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</si>
  <si>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</si>
  <si>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</si>
  <si>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</si>
  <si>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</si>
  <si>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</si>
  <si>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</si>
  <si>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</si>
  <si>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</si>
  <si>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</si>
  <si>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</si>
  <si>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</si>
  <si>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</si>
  <si>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</si>
  <si>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</si>
  <si>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</si>
  <si>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</si>
  <si>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</si>
  <si>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</si>
  <si>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</si>
  <si>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</si>
  <si>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</si>
  <si>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</si>
  <si>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</si>
  <si>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</si>
  <si>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</si>
  <si>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</si>
  <si>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</si>
  <si>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</si>
  <si>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</si>
  <si>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</si>
  <si>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</si>
  <si>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</si>
  <si>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</si>
  <si>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</si>
  <si>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</si>
  <si>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</si>
  <si>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</si>
  <si>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</si>
  <si>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</si>
  <si>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</si>
  <si>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</si>
  <si>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</si>
  <si>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</si>
  <si>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</si>
  <si>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</si>
  <si>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</si>
  <si>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</si>
  <si>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</si>
  <si>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</si>
  <si>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</si>
  <si>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</si>
  <si>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</si>
  <si>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</si>
  <si>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</si>
  <si>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</si>
  <si>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</si>
  <si>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</si>
  <si>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</si>
  <si>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</si>
  <si>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</si>
  <si>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</si>
  <si>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</si>
  <si>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</si>
  <si>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</si>
  <si>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</si>
  <si>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</si>
  <si>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</si>
  <si>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</si>
  <si>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</si>
  <si>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</si>
  <si>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</si>
  <si>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</si>
  <si>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</si>
  <si>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</si>
  <si>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</si>
  <si>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</si>
  <si>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</si>
  <si>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</si>
  <si>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</si>
  <si>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</si>
  <si>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</si>
  <si>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</si>
  <si>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</si>
  <si>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</si>
  <si>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</si>
  <si>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</si>
  <si>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</si>
  <si>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</si>
  <si>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</si>
  <si>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</si>
  <si>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</si>
  <si>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</si>
  <si>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</si>
  <si>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</si>
  <si>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</si>
  <si>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</si>
  <si>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</si>
  <si>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</si>
  <si>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</si>
  <si>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</si>
  <si>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</si>
  <si>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</si>
  <si>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</si>
  <si>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</si>
  <si>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</si>
  <si>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</si>
  <si>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</si>
  <si>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</si>
  <si>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</si>
  <si>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</si>
  <si>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</si>
  <si>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</si>
  <si>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</si>
  <si>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</si>
  <si>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</si>
  <si>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</si>
  <si>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</si>
  <si>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</si>
  <si>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</si>
  <si>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</si>
  <si>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</si>
  <si>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</si>
  <si>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</si>
  <si>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</si>
  <si>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</si>
  <si>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</si>
  <si>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</si>
  <si>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</si>
  <si>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</si>
  <si>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</si>
  <si>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</si>
  <si>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</si>
  <si>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</si>
  <si>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</si>
  <si>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</si>
  <si>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</si>
  <si>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</si>
  <si>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</si>
  <si>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</si>
  <si>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</si>
  <si>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</si>
  <si>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</si>
  <si>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</si>
  <si>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</si>
  <si>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</si>
  <si>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</si>
  <si>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</si>
  <si>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</si>
  <si>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</si>
  <si>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</si>
  <si>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</si>
  <si>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</si>
  <si>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</si>
  <si>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</si>
  <si>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</si>
  <si>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</si>
  <si>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</si>
  <si>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</si>
  <si>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</si>
  <si>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</si>
  <si>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</si>
  <si>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</si>
  <si>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</si>
  <si>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</si>
  <si>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</si>
  <si>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</si>
  <si>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</si>
  <si>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</si>
  <si>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</si>
  <si>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</si>
  <si>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</si>
  <si>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</si>
  <si>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</si>
  <si>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</si>
  <si>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</si>
  <si>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</si>
  <si>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</si>
  <si>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</si>
  <si>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</si>
  <si>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</si>
  <si>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</si>
  <si>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</si>
  <si>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</si>
  <si>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</si>
  <si>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</si>
  <si>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</si>
  <si>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</si>
  <si>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</si>
  <si>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</si>
  <si>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</si>
  <si>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</si>
  <si>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</si>
  <si>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</si>
  <si>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</si>
  <si>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</si>
  <si>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</si>
  <si>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</si>
  <si>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</si>
  <si>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</si>
  <si>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</si>
  <si>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</si>
  <si>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</si>
  <si>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</si>
  <si>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</si>
  <si>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</si>
  <si>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</si>
  <si>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</si>
  <si>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</si>
  <si>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</si>
  <si>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</si>
  <si>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</si>
  <si>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</si>
  <si>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</si>
  <si>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</si>
  <si>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</si>
  <si>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</si>
  <si>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</si>
  <si>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</si>
  <si>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</si>
  <si>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</si>
  <si>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</si>
  <si>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</si>
  <si>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</si>
  <si>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</si>
  <si>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</si>
  <si>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</si>
  <si>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</si>
  <si>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</si>
  <si>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</si>
  <si>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</si>
  <si>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</si>
  <si>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</si>
  <si>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</si>
  <si>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</si>
  <si>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</si>
  <si>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</si>
  <si>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</si>
  <si>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</si>
  <si>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</si>
  <si>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</si>
  <si>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</si>
  <si>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</si>
  <si>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</si>
  <si>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</si>
  <si>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</si>
  <si>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</si>
  <si>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</si>
  <si>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</si>
  <si>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</si>
  <si>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</si>
  <si>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</si>
  <si>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</si>
  <si>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</si>
  <si>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</si>
  <si>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</si>
  <si>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</si>
  <si>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</si>
  <si>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</si>
  <si>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</si>
  <si>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</si>
  <si>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</si>
  <si>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</si>
  <si>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</si>
  <si>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</si>
  <si>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</si>
  <si>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</si>
  <si>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</si>
  <si>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</si>
  <si>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</si>
  <si>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</si>
  <si>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</si>
  <si>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</si>
  <si>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</si>
  <si>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</si>
  <si>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</si>
  <si>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</si>
  <si>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</si>
  <si>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</si>
  <si>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</si>
  <si>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</si>
  <si>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</si>
  <si>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</si>
  <si>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</si>
  <si>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</si>
  <si>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</si>
  <si>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</si>
  <si>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</si>
  <si>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</si>
  <si>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</si>
  <si>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</si>
  <si>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</si>
  <si>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</si>
  <si>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</si>
  <si>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</si>
  <si>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</si>
  <si>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</si>
  <si>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</si>
  <si>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</si>
  <si>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</si>
  <si>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</si>
  <si>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</si>
  <si>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</si>
  <si>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</si>
  <si>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</si>
  <si>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</si>
  <si>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</si>
  <si>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</si>
  <si>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</si>
  <si>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</si>
  <si>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</si>
  <si>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</si>
  <si>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</si>
  <si>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</si>
  <si>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</si>
  <si>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</si>
  <si>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</si>
  <si>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</si>
  <si>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</si>
  <si>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</si>
  <si>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</si>
  <si>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</si>
  <si>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</si>
  <si>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</si>
  <si>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</si>
  <si>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</si>
  <si>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</si>
  <si>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</si>
  <si>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</si>
  <si>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</si>
  <si>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</si>
  <si>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</si>
  <si>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</si>
  <si>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</si>
  <si>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</si>
  <si>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</si>
  <si>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</si>
  <si>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</si>
  <si>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</si>
  <si>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</si>
  <si>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</si>
  <si>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</si>
  <si>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</si>
  <si>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</si>
  <si>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</si>
  <si>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</si>
  <si>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</si>
  <si>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</si>
  <si>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</si>
  <si>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</si>
  <si>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</si>
  <si>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</si>
  <si>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</si>
  <si>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</si>
  <si>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</si>
  <si>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</si>
  <si>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</si>
  <si>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</si>
  <si>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</si>
  <si>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</si>
  <si>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</si>
  <si>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</si>
  <si>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</si>
  <si>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</si>
  <si>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</si>
  <si>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</si>
  <si>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</si>
  <si>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</si>
  <si>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</si>
  <si>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</si>
  <si>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</si>
  <si>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</si>
  <si>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</si>
  <si>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</si>
  <si>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01.01.-30.06.2013 г.</t>
  </si>
  <si>
    <t>19.07.2013 г.</t>
  </si>
  <si>
    <t xml:space="preserve">Дата  на съставяне: 19.07.2013 г.                                                                                                                        </t>
  </si>
  <si>
    <t xml:space="preserve">Дата на съставяне: 19.07.2013 г.                       </t>
  </si>
  <si>
    <t>Дата на съставяне:19.07.2013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</si>
</sst>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2">
      <selection activeCell="C45" sqref="C4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899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101</v>
      </c>
      <c r="D12" s="151">
        <v>107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12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550</v>
      </c>
      <c r="D19" s="155">
        <f>SUM(D11:D18)</f>
        <v>556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-147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20500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2732</v>
      </c>
      <c r="H27" s="154">
        <f>SUM(H28:H30)</f>
        <v>3318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2732</v>
      </c>
      <c r="H28" s="152">
        <v>3318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-586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2868</v>
      </c>
      <c r="H33" s="154">
        <f>H27+H31+H32</f>
        <v>2732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15418</v>
      </c>
      <c r="D34" s="155">
        <f>SUM(D35:D38)</f>
        <v>15787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11524</v>
      </c>
      <c r="D35" s="151">
        <v>11524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29952</v>
      </c>
      <c r="H36" s="154">
        <f>H25+H17+H33</f>
        <v>29883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3771</v>
      </c>
      <c r="D38" s="151">
        <v>4140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15448</v>
      </c>
      <c r="D45" s="155">
        <f>D34+D39+D44</f>
        <v>15817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7831</v>
      </c>
      <c r="D47" s="151">
        <v>7820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7831</v>
      </c>
      <c r="D51" s="155">
        <f>SUM(D47:D50)</f>
        <v>7820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</v>
      </c>
      <c r="H53" s="152">
        <v>30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23829</v>
      </c>
      <c r="D55" s="155">
        <f>D19+D20+D21+D27+D32+D45+D51+D53+D54</f>
        <v>24193</v>
      </c>
      <c r="E55" s="237" t="s">
        <v>172</v>
      </c>
      <c r="F55" s="261" t="s">
        <v>173</v>
      </c>
      <c r="G55" s="154">
        <f>G49+G51+G52+G53+G54</f>
        <v>17</v>
      </c>
      <c r="H55" s="154">
        <f>H49+H51+H52+H53+H54</f>
        <v>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4194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155</v>
      </c>
      <c r="H61" s="154">
        <f>SUM(H62:H68)</f>
        <v>138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105</v>
      </c>
      <c r="H62" s="152">
        <v>104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4394</v>
      </c>
      <c r="D67" s="151">
        <v>3045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>
        <v>8</v>
      </c>
      <c r="E68" s="237" t="s">
        <v>213</v>
      </c>
      <c r="F68" s="242" t="s">
        <v>214</v>
      </c>
      <c r="G68" s="152">
        <v>25</v>
      </c>
      <c r="H68" s="152">
        <v>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4355</v>
      </c>
      <c r="H71" s="161">
        <f>H59+H60+H61+H69+H70</f>
        <v>2705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164</v>
      </c>
      <c r="D74" s="151">
        <v>200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4558</v>
      </c>
      <c r="D75" s="155">
        <f>SUM(D67:D74)</f>
        <v>3253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2301</v>
      </c>
      <c r="D78" s="155">
        <f>SUM(D79:D81)</f>
        <v>2362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2298</v>
      </c>
      <c r="D79" s="151">
        <v>2359</v>
      </c>
      <c r="E79" s="251" t="s">
        <v>242</v>
      </c>
      <c r="F79" s="261" t="s">
        <v>243</v>
      </c>
      <c r="G79" s="162">
        <f>G71+G74+G75+G76</f>
        <v>4355</v>
      </c>
      <c r="H79" s="162">
        <f>H71+H74+H75+H76</f>
        <v>2705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2301</v>
      </c>
      <c r="D84" s="155">
        <f>D83+D82+D78</f>
        <v>2362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3627</v>
      </c>
      <c r="D88" s="151">
        <v>2803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3633</v>
      </c>
      <c r="D91" s="155">
        <f>SUM(D87:D90)</f>
        <v>2807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10495</v>
      </c>
      <c r="D93" s="155">
        <f>D64+D75+D84+D91+D92</f>
        <v>8425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34324</v>
      </c>
      <c r="D94" s="164">
        <f>D93+D55</f>
        <v>32618</v>
      </c>
      <c r="E94" s="449" t="s">
        <v>270</v>
      </c>
      <c r="F94" s="289" t="s">
        <v>271</v>
      </c>
      <c r="G94" s="165">
        <f>G36+G39+G55+G79</f>
        <v>34324</v>
      </c>
      <c r="H94" s="165">
        <f>H36+H39+H55+H79</f>
        <v>32618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41474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A35" sqref="A3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01.01.-30.06.2013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23</v>
      </c>
      <c r="D10" s="46">
        <v>105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7</v>
      </c>
      <c r="E11" s="300" t="s">
        <v>293</v>
      </c>
      <c r="F11" s="549" t="s">
        <v>294</v>
      </c>
      <c r="G11" s="550">
        <v>71</v>
      </c>
      <c r="H11" s="550">
        <v>46</v>
      </c>
    </row>
    <row r="12" spans="1:8" ht="12">
      <c r="A12" s="298" t="s">
        <v>295</v>
      </c>
      <c r="B12" s="299" t="s">
        <v>296</v>
      </c>
      <c r="C12" s="46">
        <v>259</v>
      </c>
      <c r="D12" s="46">
        <v>227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38</v>
      </c>
      <c r="D13" s="46">
        <v>34</v>
      </c>
      <c r="E13" s="301" t="s">
        <v>51</v>
      </c>
      <c r="F13" s="551" t="s">
        <v>300</v>
      </c>
      <c r="G13" s="548">
        <f>SUM(G9:G12)</f>
        <v>71</v>
      </c>
      <c r="H13" s="548">
        <f>SUM(H9:H12)</f>
        <v>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336</v>
      </c>
      <c r="D19" s="49">
        <f>SUM(D9:D15)+D16</f>
        <v>378</v>
      </c>
      <c r="E19" s="304" t="s">
        <v>317</v>
      </c>
      <c r="F19" s="552" t="s">
        <v>318</v>
      </c>
      <c r="G19" s="550">
        <v>485</v>
      </c>
      <c r="H19" s="550">
        <v>602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77</v>
      </c>
    </row>
    <row r="22" spans="1:8" ht="24">
      <c r="A22" s="304" t="s">
        <v>324</v>
      </c>
      <c r="B22" s="305" t="s">
        <v>325</v>
      </c>
      <c r="C22" s="46">
        <v>20</v>
      </c>
      <c r="D22" s="46">
        <v>1</v>
      </c>
      <c r="E22" s="304" t="s">
        <v>326</v>
      </c>
      <c r="F22" s="552" t="s">
        <v>327</v>
      </c>
      <c r="G22" s="550">
        <v>15</v>
      </c>
      <c r="H22" s="550">
        <v>128</v>
      </c>
    </row>
    <row r="23" spans="1:8" ht="24">
      <c r="A23" s="298" t="s">
        <v>328</v>
      </c>
      <c r="B23" s="305" t="s">
        <v>329</v>
      </c>
      <c r="C23" s="46"/>
      <c r="D23" s="46">
        <v>765</v>
      </c>
      <c r="E23" s="298" t="s">
        <v>330</v>
      </c>
      <c r="F23" s="552" t="s">
        <v>331</v>
      </c>
      <c r="G23" s="550"/>
      <c r="H23" s="550">
        <v>42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500</v>
      </c>
      <c r="H24" s="548">
        <f>SUM(H19:H23)</f>
        <v>849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68</v>
      </c>
      <c r="D25" s="46">
        <v>42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88</v>
      </c>
      <c r="D26" s="49">
        <f>SUM(D22:D25)</f>
        <v>808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424</v>
      </c>
      <c r="D28" s="50">
        <f>D26+D19</f>
        <v>1186</v>
      </c>
      <c r="E28" s="127" t="s">
        <v>339</v>
      </c>
      <c r="F28" s="554" t="s">
        <v>340</v>
      </c>
      <c r="G28" s="548">
        <f>G13+G15+G24</f>
        <v>571</v>
      </c>
      <c r="H28" s="548">
        <f>H13+H15+H24</f>
        <v>895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147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291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424</v>
      </c>
      <c r="D33" s="49">
        <f>D28+D31+D32</f>
        <v>1186</v>
      </c>
      <c r="E33" s="127" t="s">
        <v>353</v>
      </c>
      <c r="F33" s="554" t="s">
        <v>354</v>
      </c>
      <c r="G33" s="53">
        <f>G32+G31+G28</f>
        <v>571</v>
      </c>
      <c r="H33" s="53">
        <f>H32+H31+H28</f>
        <v>895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147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291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</v>
      </c>
      <c r="D35" s="49">
        <f>D36+D37+D38</f>
        <v>48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</v>
      </c>
      <c r="D36" s="46">
        <v>43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-5</v>
      </c>
      <c r="D37" s="430">
        <v>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136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339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136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339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571</v>
      </c>
      <c r="D42" s="53">
        <f>D33+D35+D39</f>
        <v>1234</v>
      </c>
      <c r="E42" s="128" t="s">
        <v>380</v>
      </c>
      <c r="F42" s="129" t="s">
        <v>381</v>
      </c>
      <c r="G42" s="53">
        <f>G39+G33</f>
        <v>571</v>
      </c>
      <c r="H42" s="53">
        <f>H39+H33</f>
        <v>1234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900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6">
      <selection activeCell="E45" sqref="E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01.01.-30.06.2013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63</v>
      </c>
      <c r="D10" s="54">
        <v>32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-54</v>
      </c>
      <c r="D11" s="54">
        <v>-128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-264</v>
      </c>
      <c r="D13" s="54">
        <v>-225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4</v>
      </c>
      <c r="D18" s="54">
        <v>28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-41</v>
      </c>
      <c r="D19" s="54">
        <v>-55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-292</v>
      </c>
      <c r="D20" s="55">
        <f>SUM(D10:D19)</f>
        <v>-348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2363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499</v>
      </c>
      <c r="D31" s="54">
        <v>413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499</v>
      </c>
      <c r="D32" s="55">
        <f>SUM(D22:D31)</f>
        <v>2776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536</v>
      </c>
      <c r="D36" s="54">
        <v>1212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-21</v>
      </c>
      <c r="D39" s="54">
        <v>-30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104</v>
      </c>
      <c r="D41" s="54">
        <v>-3165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619</v>
      </c>
      <c r="D42" s="55">
        <f>SUM(D34:D41)</f>
        <v>-1983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826</v>
      </c>
      <c r="D43" s="55">
        <f>D42+D32+D20</f>
        <v>445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2807</v>
      </c>
      <c r="D44" s="132">
        <v>2919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3633</v>
      </c>
      <c r="D45" s="55">
        <f>D44+D43</f>
        <v>3364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3633</v>
      </c>
      <c r="D46" s="56">
        <v>3364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900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01.01.-30.06.2013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3318</v>
      </c>
      <c r="J11" s="58">
        <f>'справка №1-БАЛАНС'!H29+'справка №1-БАЛАНС'!H32</f>
        <v>-586</v>
      </c>
      <c r="K11" s="60"/>
      <c r="L11" s="344">
        <f>SUM(C11:K11)</f>
        <v>29883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3318</v>
      </c>
      <c r="J15" s="61">
        <f t="shared" si="2"/>
        <v>-586</v>
      </c>
      <c r="K15" s="61">
        <f t="shared" si="2"/>
        <v>0</v>
      </c>
      <c r="L15" s="344">
        <f t="shared" si="1"/>
        <v>29883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136</v>
      </c>
      <c r="J16" s="345">
        <f>+'справка №1-БАЛАНС'!G32</f>
        <v>0</v>
      </c>
      <c r="K16" s="60"/>
      <c r="L16" s="344">
        <f t="shared" si="1"/>
        <v>136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-67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-67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67</v>
      </c>
      <c r="F26" s="185"/>
      <c r="G26" s="185"/>
      <c r="H26" s="185"/>
      <c r="I26" s="185"/>
      <c r="J26" s="185"/>
      <c r="K26" s="185"/>
      <c r="L26" s="344">
        <f t="shared" si="1"/>
        <v>67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-147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3454</v>
      </c>
      <c r="J29" s="59">
        <f t="shared" si="6"/>
        <v>-586</v>
      </c>
      <c r="K29" s="59">
        <f t="shared" si="6"/>
        <v>0</v>
      </c>
      <c r="L29" s="344">
        <f t="shared" si="1"/>
        <v>29952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-147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3454</v>
      </c>
      <c r="J32" s="59">
        <f t="shared" si="7"/>
        <v>-586</v>
      </c>
      <c r="K32" s="59">
        <f t="shared" si="7"/>
        <v>0</v>
      </c>
      <c r="L32" s="344">
        <f t="shared" si="1"/>
        <v>29952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901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22">
      <selection activeCell="R38" sqref="R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"Българска Холдингова Компания"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01.01.-30.06.2013 г.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465</v>
      </c>
      <c r="B5" s="608"/>
      <c r="C5" s="59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59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156</v>
      </c>
      <c r="L10" s="65">
        <v>6</v>
      </c>
      <c r="M10" s="65"/>
      <c r="N10" s="74">
        <f aca="true" t="shared" si="4" ref="N10:N39">K10+L10-M10</f>
        <v>162</v>
      </c>
      <c r="O10" s="65"/>
      <c r="P10" s="65"/>
      <c r="Q10" s="74">
        <f t="shared" si="0"/>
        <v>162</v>
      </c>
      <c r="R10" s="74">
        <f t="shared" si="1"/>
        <v>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24</v>
      </c>
      <c r="L11" s="65"/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389</v>
      </c>
      <c r="L17" s="75">
        <f>SUM(L9:L16)</f>
        <v>6</v>
      </c>
      <c r="M17" s="75">
        <f>SUM(M9:M16)</f>
        <v>0</v>
      </c>
      <c r="N17" s="74">
        <f t="shared" si="4"/>
        <v>395</v>
      </c>
      <c r="O17" s="75">
        <f>SUM(O9:O16)</f>
        <v>0</v>
      </c>
      <c r="P17" s="75">
        <f>SUM(P9:P16)</f>
        <v>0</v>
      </c>
      <c r="Q17" s="74">
        <f t="shared" si="5"/>
        <v>395</v>
      </c>
      <c r="R17" s="74">
        <f t="shared" si="6"/>
        <v>550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15787</v>
      </c>
      <c r="E27" s="192">
        <f aca="true" t="shared" si="8" ref="E27:P27">SUM(E28:E31)</f>
        <v>0</v>
      </c>
      <c r="F27" s="192">
        <f t="shared" si="8"/>
        <v>295</v>
      </c>
      <c r="G27" s="71">
        <f t="shared" si="2"/>
        <v>15492</v>
      </c>
      <c r="H27" s="70">
        <f t="shared" si="8"/>
        <v>0</v>
      </c>
      <c r="I27" s="70">
        <f t="shared" si="8"/>
        <v>74</v>
      </c>
      <c r="J27" s="71">
        <f t="shared" si="3"/>
        <v>15418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15418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11524</v>
      </c>
      <c r="E28" s="189"/>
      <c r="F28" s="189"/>
      <c r="G28" s="74">
        <f t="shared" si="2"/>
        <v>11524</v>
      </c>
      <c r="H28" s="65"/>
      <c r="I28" s="65"/>
      <c r="J28" s="74">
        <f t="shared" si="3"/>
        <v>11524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11524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4140</v>
      </c>
      <c r="E31" s="189"/>
      <c r="F31" s="189">
        <v>295</v>
      </c>
      <c r="G31" s="74">
        <f t="shared" si="2"/>
        <v>3845</v>
      </c>
      <c r="H31" s="72"/>
      <c r="I31" s="72">
        <v>74</v>
      </c>
      <c r="J31" s="74">
        <f t="shared" si="3"/>
        <v>3771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3771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15817</v>
      </c>
      <c r="E38" s="194">
        <f aca="true" t="shared" si="12" ref="E38:P38">E27+E32+E37</f>
        <v>0</v>
      </c>
      <c r="F38" s="194">
        <f t="shared" si="12"/>
        <v>295</v>
      </c>
      <c r="G38" s="74">
        <f t="shared" si="2"/>
        <v>15522</v>
      </c>
      <c r="H38" s="75">
        <f t="shared" si="12"/>
        <v>0</v>
      </c>
      <c r="I38" s="75">
        <f t="shared" si="12"/>
        <v>74</v>
      </c>
      <c r="J38" s="74">
        <f t="shared" si="3"/>
        <v>15448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15448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16765</v>
      </c>
      <c r="E40" s="438">
        <f>E17+E18+E19+E25+E38+E39</f>
        <v>0</v>
      </c>
      <c r="F40" s="438">
        <f aca="true" t="shared" si="13" ref="F40:R40">F17+F18+F19+F25+F38+F39</f>
        <v>295</v>
      </c>
      <c r="G40" s="438">
        <f t="shared" si="13"/>
        <v>16470</v>
      </c>
      <c r="H40" s="438">
        <f t="shared" si="13"/>
        <v>0</v>
      </c>
      <c r="I40" s="438">
        <f t="shared" si="13"/>
        <v>74</v>
      </c>
      <c r="J40" s="438">
        <f t="shared" si="13"/>
        <v>16396</v>
      </c>
      <c r="K40" s="438">
        <f t="shared" si="13"/>
        <v>392</v>
      </c>
      <c r="L40" s="438">
        <f t="shared" si="13"/>
        <v>6</v>
      </c>
      <c r="M40" s="438">
        <f t="shared" si="13"/>
        <v>0</v>
      </c>
      <c r="N40" s="438">
        <f t="shared" si="13"/>
        <v>398</v>
      </c>
      <c r="O40" s="438">
        <f t="shared" si="13"/>
        <v>0</v>
      </c>
      <c r="P40" s="438">
        <f t="shared" si="13"/>
        <v>0</v>
      </c>
      <c r="Q40" s="438">
        <f t="shared" si="13"/>
        <v>398</v>
      </c>
      <c r="R40" s="438">
        <f t="shared" si="13"/>
        <v>15998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902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602" t="s">
        <v>869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01.01.-30.06.2013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7831</v>
      </c>
      <c r="D11" s="119">
        <f>SUM(D12:D14)</f>
        <v>0</v>
      </c>
      <c r="E11" s="120">
        <f>SUM(E12:E14)</f>
        <v>7831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7831</v>
      </c>
      <c r="D12" s="108"/>
      <c r="E12" s="120">
        <f aca="true" t="shared" si="0" ref="E12:E42">C12-D12</f>
        <v>7831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7831</v>
      </c>
      <c r="D19" s="104">
        <f>D11+D15+D16</f>
        <v>0</v>
      </c>
      <c r="E19" s="118">
        <f>E11+E15+E16</f>
        <v>7831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4394</v>
      </c>
      <c r="D24" s="119">
        <f>SUM(D25:D27)</f>
        <v>4394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1136</v>
      </c>
      <c r="D25" s="108">
        <v>1136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44</v>
      </c>
      <c r="D26" s="108">
        <v>44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3214</v>
      </c>
      <c r="D27" s="108">
        <v>3214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164</v>
      </c>
      <c r="D38" s="105">
        <f>SUM(D39:D42)</f>
        <v>164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164</v>
      </c>
      <c r="D42" s="108">
        <v>164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4558</v>
      </c>
      <c r="D43" s="104">
        <f>D24+D28+D29+D31+D30+D32+D33+D38</f>
        <v>4558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12389</v>
      </c>
      <c r="D44" s="103">
        <f>D43+D21+D19+D9</f>
        <v>4558</v>
      </c>
      <c r="E44" s="118">
        <f>E43+E21+E19+E9</f>
        <v>7831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17</v>
      </c>
      <c r="D68" s="108"/>
      <c r="E68" s="119">
        <f t="shared" si="1"/>
        <v>17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105</v>
      </c>
      <c r="D71" s="105">
        <f>SUM(D72:D74)</f>
        <v>105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105</v>
      </c>
      <c r="D74" s="108">
        <v>105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4194</v>
      </c>
      <c r="D75" s="103">
        <f>D76+D78</f>
        <v>4194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4194</v>
      </c>
      <c r="D76" s="108">
        <v>4194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</v>
      </c>
      <c r="D85" s="104">
        <f>SUM(D86:D90)+D94</f>
        <v>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21</v>
      </c>
      <c r="D89" s="108">
        <v>21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25</v>
      </c>
      <c r="D90" s="103">
        <f>SUM(D91:D93)</f>
        <v>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4355</v>
      </c>
      <c r="D96" s="104">
        <f>D85+D80+D75+D71+D95</f>
        <v>4355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4372</v>
      </c>
      <c r="D97" s="104">
        <f>D96+D68+D66</f>
        <v>4355</v>
      </c>
      <c r="E97" s="104">
        <f>E96+E68+E66</f>
        <v>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900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01.01.-30.06.2013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6641390</v>
      </c>
      <c r="D12" s="98"/>
      <c r="E12" s="98"/>
      <c r="F12" s="98">
        <v>11999</v>
      </c>
      <c r="G12" s="98"/>
      <c r="H12" s="98">
        <v>70</v>
      </c>
      <c r="I12" s="434">
        <f>F12+G12-H12</f>
        <v>11929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3563</v>
      </c>
      <c r="G15" s="98"/>
      <c r="H15" s="98">
        <v>74</v>
      </c>
      <c r="I15" s="434">
        <f t="shared" si="0"/>
        <v>3489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8754390</v>
      </c>
      <c r="D17" s="85">
        <f t="shared" si="1"/>
        <v>0</v>
      </c>
      <c r="E17" s="85">
        <f t="shared" si="1"/>
        <v>0</v>
      </c>
      <c r="F17" s="85">
        <f t="shared" si="1"/>
        <v>15592</v>
      </c>
      <c r="G17" s="85">
        <f t="shared" si="1"/>
        <v>0</v>
      </c>
      <c r="H17" s="85">
        <f t="shared" si="1"/>
        <v>144</v>
      </c>
      <c r="I17" s="434">
        <f t="shared" si="0"/>
        <v>15448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2360</v>
      </c>
      <c r="G23" s="98"/>
      <c r="H23" s="98">
        <v>62</v>
      </c>
      <c r="I23" s="434">
        <f t="shared" si="0"/>
        <v>2298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2378</v>
      </c>
      <c r="G26" s="85">
        <f t="shared" si="2"/>
        <v>0</v>
      </c>
      <c r="H26" s="85">
        <f t="shared" si="2"/>
        <v>77</v>
      </c>
      <c r="I26" s="434">
        <f t="shared" si="0"/>
        <v>2301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900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31">
      <selection activeCell="C44" sqref="C4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01.01.-30.06.2013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0.5917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11524</v>
      </c>
      <c r="D19" s="429"/>
      <c r="E19" s="429">
        <f>SUM(E12:E17)</f>
        <v>0</v>
      </c>
      <c r="F19" s="442">
        <f>SUM(F12:F18)</f>
        <v>11524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887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891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895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896</v>
      </c>
      <c r="B41" s="37"/>
      <c r="C41" s="441">
        <v>274</v>
      </c>
      <c r="D41" s="571">
        <v>0.1163</v>
      </c>
      <c r="E41" s="441">
        <v>274</v>
      </c>
      <c r="F41" s="443">
        <f t="shared" si="1"/>
        <v>0</v>
      </c>
    </row>
    <row r="42" spans="1:6" ht="12.75">
      <c r="A42" s="36" t="s">
        <v>897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315</v>
      </c>
      <c r="D43" s="429"/>
      <c r="E43" s="429">
        <f>SUM(E29:E42)</f>
        <v>280</v>
      </c>
      <c r="F43" s="442">
        <f>SUM(F29:F42)</f>
        <v>35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C43+C27+C23+C19</f>
        <v>11962</v>
      </c>
      <c r="D44" s="429"/>
      <c r="E44" s="429">
        <f>E43+E27+E23+E19</f>
        <v>280</v>
      </c>
      <c r="F44" s="442">
        <f>F43+F27+F23+F19</f>
        <v>11682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903</v>
      </c>
      <c r="B64" s="453"/>
      <c r="C64" s="628" t="s">
        <v>850</v>
      </c>
      <c r="D64" s="628"/>
      <c r="E64" s="628"/>
      <c r="F64" s="628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8" t="s">
        <v>858</v>
      </c>
      <c r="D66" s="628"/>
      <c r="E66" s="628"/>
      <c r="F66" s="628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8 C21:F22 C25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2013-07-18T11:50:12Z</cp:lastPrinted>
  <dcterms:created xsi:type="dcterms:W3CDTF">2000-06-29T12:02:40Z</dcterms:created>
  <dcterms:modified xsi:type="dcterms:W3CDTF">2013-07-18T11:50:17Z</dcterms:modified>
  <cp:category/>
  <cp:version/>
  <cp:contentType/>
  <cp:contentStatus/>
</cp:coreProperties>
</file>