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№8'!$1:$65534</definedName>
  </definedNames>
  <calcPr fullCalcOnLoad="1"/>
</workbook>
</file>

<file path=xl/sharedStrings.xml><?xml version="1.0" encoding="utf-8"?>
<sst xmlns="http://schemas.openxmlformats.org/spreadsheetml/2006/main" count="1044" uniqueCount="868">
  <si>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</si>
  <si>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</si>
  <si>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</si>
  <si>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</si>
  <si>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</si>
  <si>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</si>
  <si>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</si>
  <si>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</si>
  <si>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</si>
  <si>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</si>
  <si>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</si>
  <si>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</si>
  <si>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</si>
  <si>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</si>
  <si>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</si>
  <si>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</si>
  <si>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</si>
  <si>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</si>
  <si>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</si>
  <si>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</si>
  <si>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</si>
  <si>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</si>
  <si>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</si>
  <si>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</si>
  <si>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</si>
  <si>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</si>
  <si>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</si>
  <si>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</si>
  <si>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</si>
  <si>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</si>
  <si>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</si>
  <si>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</si>
  <si>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</si>
  <si>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</si>
  <si>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</si>
  <si>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</si>
  <si>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</si>
  <si>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</si>
  <si>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</si>
  <si>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</si>
  <si>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</si>
  <si>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</si>
  <si>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</si>
  <si>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</si>
  <si>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</si>
  <si>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</si>
  <si>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</si>
  <si>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</si>
  <si>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</si>
  <si>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</si>
  <si>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</si>
  <si>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</si>
  <si>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</si>
  <si>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</si>
  <si>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</si>
  <si>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</si>
  <si>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</si>
  <si>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</si>
  <si>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</si>
  <si>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</si>
  <si>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</si>
  <si>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</si>
  <si>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</si>
  <si>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</si>
  <si>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</si>
  <si>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</si>
  <si>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</si>
  <si>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</si>
  <si>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</si>
  <si>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</si>
  <si>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</si>
  <si>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</si>
  <si>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</si>
  <si>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</si>
  <si>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</si>
  <si>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</si>
  <si>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</si>
  <si>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</si>
  <si>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</si>
  <si>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</si>
  <si>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</si>
  <si>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</si>
  <si>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</si>
  <si>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</si>
  <si>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</si>
  <si>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</si>
  <si>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</si>
  <si>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</si>
  <si>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</si>
  <si>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</si>
  <si>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</si>
  <si>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</si>
  <si>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</si>
  <si>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</si>
  <si>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</si>
  <si>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</si>
  <si>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</si>
  <si>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</si>
  <si>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</si>
  <si>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</si>
  <si>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</si>
  <si>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</si>
  <si>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</si>
  <si>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</si>
  <si>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</si>
  <si>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</si>
  <si>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</si>
  <si>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</si>
  <si>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</si>
  <si>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</si>
  <si>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</si>
  <si>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</si>
  <si>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</si>
  <si>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</si>
  <si>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</si>
  <si>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</si>
  <si>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</si>
  <si>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</si>
  <si>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</si>
  <si>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</si>
  <si>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</si>
  <si>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</si>
  <si>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</si>
  <si>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</si>
  <si>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</si>
  <si>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</si>
  <si>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</si>
  <si>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</si>
  <si>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</si>
  <si>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</si>
  <si>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</si>
  <si>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</si>
  <si>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</si>
  <si>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</si>
  <si>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</si>
  <si>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</si>
  <si>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</si>
  <si>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</si>
  <si>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</si>
  <si>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</si>
  <si>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</si>
  <si>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</si>
  <si>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</si>
  <si>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</si>
  <si>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</si>
  <si>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</si>
  <si>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</si>
  <si>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</si>
  <si>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</si>
  <si>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</si>
  <si>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</si>
  <si>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</si>
  <si>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</si>
  <si>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</si>
  <si>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</si>
  <si>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</si>
  <si>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</si>
  <si>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</si>
  <si>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</si>
  <si>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</si>
  <si>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</si>
  <si>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</si>
  <si>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</si>
  <si>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</si>
  <si>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</si>
  <si>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</si>
  <si>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</si>
  <si>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</si>
  <si>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</si>
  <si>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</si>
  <si>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</si>
  <si>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</si>
  <si>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</si>
  <si>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</si>
  <si>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</si>
  <si>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</si>
  <si>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</si>
  <si>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</si>
  <si>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</si>
  <si>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</si>
  <si>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</si>
  <si>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</si>
  <si>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</si>
  <si>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</si>
  <si>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</si>
  <si>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</si>
  <si>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</si>
  <si>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</si>
  <si>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</si>
  <si>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</si>
  <si>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</si>
  <si>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</si>
  <si>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</si>
  <si>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</si>
  <si>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</si>
  <si>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</si>
  <si>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</si>
  <si>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</si>
  <si>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</si>
  <si>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</si>
  <si>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</si>
  <si>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</si>
  <si>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</si>
  <si>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</si>
  <si>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</si>
  <si>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</si>
  <si>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</si>
  <si>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</si>
  <si>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</si>
  <si>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</si>
  <si>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</si>
  <si>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</si>
  <si>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</si>
  <si>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</si>
  <si>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</si>
  <si>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</si>
  <si>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</si>
  <si>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</si>
  <si>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</si>
  <si>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</si>
  <si>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</si>
  <si>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</si>
  <si>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</si>
  <si>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</si>
  <si>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</si>
  <si>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</si>
  <si>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</si>
  <si>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</si>
  <si>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</si>
  <si>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</si>
  <si>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</si>
  <si>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</si>
  <si>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</si>
  <si>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</si>
  <si>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</si>
  <si>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</si>
  <si>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</si>
  <si>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</si>
  <si>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</si>
  <si>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</si>
  <si>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</si>
  <si>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</si>
  <si>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</si>
  <si>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</si>
  <si>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</si>
  <si>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</si>
  <si>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</si>
  <si>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</si>
  <si>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</si>
  <si>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</si>
  <si>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</si>
  <si>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</si>
  <si>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</si>
  <si>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</si>
  <si>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</si>
  <si>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</si>
  <si>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</si>
  <si>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</si>
  <si>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</si>
  <si>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</si>
  <si>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</si>
  <si>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</si>
  <si>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</si>
  <si>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</si>
  <si>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</si>
  <si>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</si>
  <si>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</si>
  <si>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</si>
  <si>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</si>
  <si>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</si>
  <si>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</si>
  <si>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</si>
  <si>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</si>
  <si>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</si>
  <si>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</si>
  <si>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</si>
  <si>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30.07.2015г.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</si>
  <si>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</si>
  <si>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</si>
  <si>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</si>
  <si>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</si>
  <si>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</si>
  <si>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</si>
  <si>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</si>
  <si>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</si>
  <si>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</si>
  <si>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</si>
  <si>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</si>
  <si>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</si>
  <si>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</si>
  <si>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</si>
  <si>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</si>
  <si>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</si>
  <si>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</si>
  <si>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</si>
  <si>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</si>
  <si>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</si>
  <si>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</si>
  <si>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</si>
  <si>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</si>
  <si>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</si>
  <si>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</si>
  <si>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</si>
  <si>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</si>
  <si>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</si>
  <si>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</si>
  <si>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</si>
  <si>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</si>
  <si>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</si>
  <si>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</si>
  <si>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</si>
  <si>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</si>
  <si>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</si>
  <si>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</si>
  <si>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</si>
  <si>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</si>
  <si>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</si>
  <si>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</si>
  <si>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</si>
  <si>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</si>
  <si>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</si>
  <si>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</si>
  <si>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</si>
  <si>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</si>
  <si>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</si>
  <si>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</si>
  <si>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</si>
  <si>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</si>
  <si>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</si>
  <si>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</si>
  <si>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</si>
  <si>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</si>
  <si>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</si>
  <si>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</si>
  <si>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</si>
  <si>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</si>
  <si>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</si>
  <si>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</si>
  <si>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</si>
  <si>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</si>
  <si>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</si>
  <si>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</si>
  <si>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</si>
  <si>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</si>
  <si>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</si>
  <si>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</si>
  <si>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</si>
  <si>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</si>
  <si>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</si>
  <si>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</si>
  <si>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</si>
  <si>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</si>
  <si>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</si>
  <si>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</si>
  <si>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</si>
  <si>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</si>
  <si>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</si>
  <si>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</si>
  <si>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</si>
  <si>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</si>
  <si>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</si>
  <si>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</si>
  <si>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</si>
  <si>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</si>
  <si>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</si>
  <si>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</si>
  <si>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</si>
  <si>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</si>
  <si>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</si>
  <si>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</si>
  <si>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</si>
  <si>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</si>
  <si>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</si>
  <si>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</si>
  <si>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</si>
  <si>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</si>
  <si>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</si>
  <si>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</si>
  <si>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</si>
  <si>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</si>
  <si>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</si>
  <si>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</si>
  <si>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</si>
  <si>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</si>
  <si>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</si>
  <si>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</si>
  <si>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</si>
  <si>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</si>
  <si>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</si>
  <si>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</si>
  <si>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</si>
  <si>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</si>
  <si>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</si>
  <si>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</si>
  <si>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</si>
  <si>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</si>
  <si>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</si>
  <si>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</si>
  <si>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</si>
  <si>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</si>
  <si>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</si>
  <si>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</si>
  <si>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</si>
  <si>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</si>
  <si>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</si>
  <si>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</si>
  <si>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</si>
  <si>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</si>
  <si>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</si>
  <si>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</si>
  <si>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</si>
  <si>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</si>
  <si>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</si>
  <si>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</si>
  <si>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</si>
  <si>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</si>
  <si>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</si>
  <si>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</si>
  <si>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</si>
  <si>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</si>
  <si>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</si>
  <si>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</si>
  <si>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</si>
  <si>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</si>
  <si>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</si>
  <si>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</si>
  <si>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</si>
  <si>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</si>
  <si>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</si>
  <si>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</si>
  <si>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</si>
  <si>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</si>
  <si>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</si>
  <si>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</si>
  <si>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</si>
  <si>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</si>
  <si>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</si>
  <si>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</si>
  <si>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</si>
  <si>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</si>
  <si>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</si>
  <si>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</si>
  <si>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</si>
  <si>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</si>
  <si>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</si>
  <si>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</si>
  <si>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</si>
  <si>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</si>
  <si>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</si>
  <si>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</si>
  <si>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</si>
  <si>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</si>
  <si>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</si>
  <si>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</si>
  <si>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</si>
  <si>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</si>
  <si>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</si>
  <si>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</si>
  <si>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</si>
  <si>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</si>
  <si>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</si>
  <si>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</si>
  <si>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</si>
  <si>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</si>
  <si>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</si>
  <si>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</si>
  <si>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</si>
  <si>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</si>
  <si>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</si>
  <si>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</si>
  <si>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</si>
  <si>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</si>
  <si>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</si>
  <si>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</si>
  <si>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</si>
  <si>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</si>
  <si>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</si>
  <si>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</si>
  <si>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</si>
  <si>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</si>
  <si>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</si>
  <si>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</si>
  <si>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</si>
  <si>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</si>
  <si>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</si>
  <si>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</si>
  <si>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</si>
  <si>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</si>
  <si>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</si>
  <si>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</si>
  <si>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</si>
  <si>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</si>
  <si>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</si>
  <si>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</si>
  <si>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</si>
  <si>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</si>
  <si>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</si>
  <si>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</si>
  <si>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</si>
  <si>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</si>
  <si>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</si>
  <si>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</si>
  <si>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</si>
  <si>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</si>
  <si>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</si>
  <si>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</si>
  <si>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</si>
  <si>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</si>
  <si>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</si>
  <si>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</si>
  <si>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</si>
  <si>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</si>
  <si>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</si>
  <si>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</si>
  <si>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</si>
  <si>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</si>
  <si>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</si>
  <si>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</si>
  <si>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</si>
  <si>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</si>
  <si>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</si>
  <si>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</si>
  <si>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</si>
  <si>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</si>
  <si>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</si>
  <si>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</si>
  <si>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</si>
  <si>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</si>
  <si>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</si>
  <si>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</si>
  <si>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</si>
  <si>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</si>
  <si>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</si>
  <si>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</si>
  <si>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</si>
  <si>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</si>
  <si>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</si>
  <si>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</si>
  <si>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</si>
  <si>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</si>
  <si>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</si>
  <si>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</si>
  <si>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</si>
  <si>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</si>
  <si>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</si>
  <si>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</si>
  <si>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</si>
  <si>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</si>
  <si>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</si>
  <si>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</si>
  <si>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</si>
  <si>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</si>
  <si>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</si>
  <si>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</si>
  <si>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</si>
  <si>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</si>
  <si>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</si>
  <si>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</si>
  <si>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</si>
  <si>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</si>
  <si>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</si>
  <si>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</si>
  <si>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</si>
  <si>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</si>
  <si>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</si>
  <si>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</si>
  <si>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</si>
  <si>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</si>
  <si>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</si>
  <si>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</si>
  <si>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</si>
  <si>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</si>
  <si>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</si>
  <si>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</si>
  <si>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</si>
  <si>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</si>
  <si>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</si>
  <si>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</si>
  <si>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</si>
  <si>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</si>
  <si>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</si>
  <si>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</si>
  <si>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</si>
  <si>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</si>
  <si>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</si>
  <si>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</si>
  <si>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</si>
  <si>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</si>
  <si>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</si>
  <si>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</si>
  <si>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</si>
  <si>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</si>
  <si>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</si>
  <si>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</si>
  <si>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</si>
  <si>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</si>
  <si>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</si>
  <si>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</si>
  <si>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</si>
  <si>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</si>
  <si>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</si>
  <si>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</si>
  <si>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</si>
  <si>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</si>
  <si>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</si>
  <si>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</si>
  <si>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</si>
  <si>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</si>
  <si>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</si>
  <si>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</si>
  <si>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</si>
  <si>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</si>
  <si>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</si>
  <si>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</si>
  <si>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</si>
  <si>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</si>
  <si>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</si>
  <si>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30.06.2015г.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</si>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</sst>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0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7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7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7" fontId="17" fillId="0" borderId="1" xfId="28" applyNumberFormat="1" applyFont="1" applyBorder="1" applyAlignment="1" applyProtection="1">
      <alignment horizontal="center" vertical="center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7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7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28" xfId="29" applyNumberFormat="1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32" xfId="29" applyFont="1" applyFill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12" fillId="0" borderId="34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7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7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7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2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8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4">
      <selection activeCell="E6" sqref="E6"/>
    </sheetView>
  </sheetViews>
  <sheetFormatPr defaultColWidth="9.00390625" defaultRowHeight="12.75"/>
  <cols>
    <col min="1" max="1" width="45.2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20">
        <v>42185</v>
      </c>
      <c r="F5" s="8"/>
      <c r="G5" s="9"/>
      <c r="H5" s="21" t="s">
        <v>9</v>
      </c>
    </row>
    <row r="6" spans="1:8" ht="12.75">
      <c r="A6" s="13"/>
      <c r="B6" s="13"/>
      <c r="C6" s="22"/>
      <c r="D6" s="21"/>
      <c r="E6" s="21"/>
      <c r="F6" s="8"/>
      <c r="G6" s="9"/>
      <c r="H6" s="21"/>
    </row>
    <row r="7" spans="1:8" ht="12.7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2.7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2.7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2.7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2.7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2.75">
      <c r="A12" s="40" t="s">
        <v>27</v>
      </c>
      <c r="B12" s="46" t="s">
        <v>28</v>
      </c>
      <c r="C12" s="47">
        <v>899</v>
      </c>
      <c r="D12" s="47">
        <v>911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2.75">
      <c r="A13" s="40" t="s">
        <v>31</v>
      </c>
      <c r="B13" s="46" t="s">
        <v>32</v>
      </c>
      <c r="C13" s="47">
        <v>12</v>
      </c>
      <c r="D13" s="47">
        <v>12</v>
      </c>
      <c r="E13" s="42" t="s">
        <v>33</v>
      </c>
      <c r="F13" s="48" t="s">
        <v>34</v>
      </c>
      <c r="G13" s="50"/>
      <c r="H13" s="50"/>
    </row>
    <row r="14" spans="1:8" ht="12.75">
      <c r="A14" s="40" t="s">
        <v>35</v>
      </c>
      <c r="B14" s="46" t="s">
        <v>36</v>
      </c>
      <c r="C14" s="47">
        <v>1</v>
      </c>
      <c r="D14" s="47">
        <v>1</v>
      </c>
      <c r="E14" s="51" t="s">
        <v>37</v>
      </c>
      <c r="F14" s="48" t="s">
        <v>38</v>
      </c>
      <c r="G14" s="52"/>
      <c r="H14" s="52"/>
    </row>
    <row r="15" spans="1:8" ht="12.7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2.75">
      <c r="A16" s="40" t="s">
        <v>43</v>
      </c>
      <c r="B16" s="53" t="s">
        <v>44</v>
      </c>
      <c r="C16" s="47">
        <v>17</v>
      </c>
      <c r="D16" s="47">
        <v>21</v>
      </c>
      <c r="E16" s="51" t="s">
        <v>45</v>
      </c>
      <c r="F16" s="48" t="s">
        <v>46</v>
      </c>
      <c r="G16" s="52"/>
      <c r="H16" s="52"/>
    </row>
    <row r="17" spans="1:18" ht="12.75">
      <c r="A17" s="40" t="s">
        <v>47</v>
      </c>
      <c r="B17" s="46" t="s">
        <v>48</v>
      </c>
      <c r="C17" s="47">
        <v>436</v>
      </c>
      <c r="D17" s="47">
        <v>436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2.7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2.75">
      <c r="A19" s="40" t="s">
        <v>54</v>
      </c>
      <c r="B19" s="60" t="s">
        <v>55</v>
      </c>
      <c r="C19" s="61">
        <f>SUM(C11:C18)</f>
        <v>1614</v>
      </c>
      <c r="D19" s="61">
        <f>SUM(D11:D18)</f>
        <v>1630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2.7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2.7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437</v>
      </c>
      <c r="H21" s="65">
        <f>SUM(H22:H24)</f>
        <v>437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2.7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2.75">
      <c r="A23" s="40" t="s">
        <v>69</v>
      </c>
      <c r="B23" s="46" t="s">
        <v>70</v>
      </c>
      <c r="C23" s="47">
        <v>1117</v>
      </c>
      <c r="D23" s="47">
        <v>1134</v>
      </c>
      <c r="E23" s="68" t="s">
        <v>71</v>
      </c>
      <c r="F23" s="48" t="s">
        <v>72</v>
      </c>
      <c r="G23" s="49"/>
      <c r="H23" s="49"/>
      <c r="M23" s="69"/>
    </row>
    <row r="24" spans="1:8" ht="12.75">
      <c r="A24" s="40" t="s">
        <v>73</v>
      </c>
      <c r="B24" s="46" t="s">
        <v>74</v>
      </c>
      <c r="C24" s="47">
        <v>1</v>
      </c>
      <c r="D24" s="47">
        <v>1</v>
      </c>
      <c r="E24" s="42" t="s">
        <v>75</v>
      </c>
      <c r="F24" s="48" t="s">
        <v>76</v>
      </c>
      <c r="G24" s="49">
        <v>26</v>
      </c>
      <c r="H24" s="49">
        <v>26</v>
      </c>
    </row>
    <row r="25" spans="1:18" ht="12.7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1175</v>
      </c>
      <c r="H25" s="55">
        <f>H19+H20+H21</f>
        <v>1175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2.75">
      <c r="A26" s="40" t="s">
        <v>81</v>
      </c>
      <c r="B26" s="46" t="s">
        <v>82</v>
      </c>
      <c r="C26" s="47">
        <v>11</v>
      </c>
      <c r="D26" s="47">
        <v>11</v>
      </c>
      <c r="E26" s="42" t="s">
        <v>83</v>
      </c>
      <c r="F26" s="57"/>
      <c r="G26" s="58"/>
      <c r="H26" s="59"/>
    </row>
    <row r="27" spans="1:18" ht="12.75">
      <c r="A27" s="40" t="s">
        <v>84</v>
      </c>
      <c r="B27" s="63" t="s">
        <v>85</v>
      </c>
      <c r="C27" s="61">
        <f>SUM(C23:C26)</f>
        <v>1129</v>
      </c>
      <c r="D27" s="61">
        <f>SUM(D23:D26)</f>
        <v>1146</v>
      </c>
      <c r="E27" s="68" t="s">
        <v>86</v>
      </c>
      <c r="F27" s="48" t="s">
        <v>87</v>
      </c>
      <c r="G27" s="55">
        <f>SUM(G28:G30)</f>
        <v>-192</v>
      </c>
      <c r="H27" s="55">
        <f>SUM(H28:H30)</f>
        <v>-199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2.75">
      <c r="A28" s="40"/>
      <c r="B28" s="46"/>
      <c r="C28" s="67"/>
      <c r="D28" s="61"/>
      <c r="E28" s="42" t="s">
        <v>88</v>
      </c>
      <c r="F28" s="48" t="s">
        <v>89</v>
      </c>
      <c r="G28" s="49">
        <v>7</v>
      </c>
      <c r="H28" s="49"/>
    </row>
    <row r="29" spans="1:13" ht="12.7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-199</v>
      </c>
      <c r="H29" s="62">
        <v>-199</v>
      </c>
      <c r="M29" s="69"/>
    </row>
    <row r="30" spans="1:8" ht="12.7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2.7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/>
      <c r="H31" s="49">
        <v>7</v>
      </c>
      <c r="M31" s="69"/>
    </row>
    <row r="32" spans="1:15" ht="12.7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>
        <v>-75</v>
      </c>
      <c r="H32" s="52"/>
      <c r="I32" s="56"/>
      <c r="J32" s="56"/>
      <c r="K32" s="56"/>
      <c r="L32" s="56"/>
      <c r="M32" s="56"/>
      <c r="N32" s="56"/>
      <c r="O32" s="56"/>
    </row>
    <row r="33" spans="1:18" ht="12.7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-267</v>
      </c>
      <c r="H33" s="55">
        <f>H27+H31+H32</f>
        <v>-192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2.75">
      <c r="A34" s="40" t="s">
        <v>108</v>
      </c>
      <c r="B34" s="53" t="s">
        <v>109</v>
      </c>
      <c r="C34" s="61">
        <f>SUM(C35:C38)</f>
        <v>460</v>
      </c>
      <c r="D34" s="61">
        <f>SUM(D35:D38)</f>
        <v>460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2.7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2.7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5908</v>
      </c>
      <c r="H36" s="55">
        <f>H25+H17+H33</f>
        <v>5983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2.75">
      <c r="A37" s="40" t="s">
        <v>116</v>
      </c>
      <c r="B37" s="46" t="s">
        <v>117</v>
      </c>
      <c r="C37" s="47">
        <v>32</v>
      </c>
      <c r="D37" s="47">
        <v>32</v>
      </c>
      <c r="E37" s="42"/>
      <c r="F37" s="79"/>
      <c r="G37" s="72"/>
      <c r="H37" s="73"/>
      <c r="M37" s="69"/>
    </row>
    <row r="38" spans="1:8" ht="12.7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2.7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2.7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2.7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2.7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12.7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2.7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2.75">
      <c r="A45" s="40" t="s">
        <v>140</v>
      </c>
      <c r="B45" s="60" t="s">
        <v>141</v>
      </c>
      <c r="C45" s="61">
        <f>C34+C39+C44</f>
        <v>460</v>
      </c>
      <c r="D45" s="61">
        <f>D34+D39+D44</f>
        <v>460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2.7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2.7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2.7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2.7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2.7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2.7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2.7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2.7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2.75">
      <c r="A54" s="40" t="s">
        <v>169</v>
      </c>
      <c r="B54" s="60" t="s">
        <v>170</v>
      </c>
      <c r="C54" s="47">
        <v>44</v>
      </c>
      <c r="D54" s="47">
        <v>44</v>
      </c>
      <c r="E54" s="42" t="s">
        <v>171</v>
      </c>
      <c r="F54" s="54" t="s">
        <v>172</v>
      </c>
      <c r="G54" s="49"/>
      <c r="H54" s="49"/>
    </row>
    <row r="55" spans="1:18" ht="12.75">
      <c r="A55" s="89" t="s">
        <v>173</v>
      </c>
      <c r="B55" s="90" t="s">
        <v>174</v>
      </c>
      <c r="C55" s="61">
        <f>C19+C20+C21+C27+C32+C45+C51+C53+C54</f>
        <v>3247</v>
      </c>
      <c r="D55" s="61">
        <f>D19+D20+D21+D27+D32+D45+D51+D53+D54</f>
        <v>3280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2.7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2.7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2.7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12.7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>
        <v>243</v>
      </c>
      <c r="H59" s="49"/>
      <c r="M59" s="69"/>
    </row>
    <row r="60" spans="1:8" ht="12.75">
      <c r="A60" s="40" t="s">
        <v>186</v>
      </c>
      <c r="B60" s="46" t="s">
        <v>187</v>
      </c>
      <c r="C60" s="47">
        <v>1916</v>
      </c>
      <c r="D60" s="47">
        <v>1876</v>
      </c>
      <c r="E60" s="42" t="s">
        <v>188</v>
      </c>
      <c r="F60" s="48" t="s">
        <v>189</v>
      </c>
      <c r="G60" s="49"/>
      <c r="H60" s="49"/>
    </row>
    <row r="61" spans="1:18" ht="12.7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575</v>
      </c>
      <c r="H61" s="55">
        <f>SUM(H62:H68)</f>
        <v>660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2.7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270</v>
      </c>
      <c r="H62" s="49">
        <v>260</v>
      </c>
    </row>
    <row r="63" spans="1:13" ht="12.7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2.75">
      <c r="A64" s="40" t="s">
        <v>54</v>
      </c>
      <c r="B64" s="60" t="s">
        <v>202</v>
      </c>
      <c r="C64" s="61">
        <f>SUM(C58:C63)</f>
        <v>1920</v>
      </c>
      <c r="D64" s="61">
        <f>SUM(D58:D63)</f>
        <v>1880</v>
      </c>
      <c r="E64" s="42" t="s">
        <v>203</v>
      </c>
      <c r="F64" s="48" t="s">
        <v>204</v>
      </c>
      <c r="G64" s="49">
        <v>169</v>
      </c>
      <c r="H64" s="49">
        <v>270</v>
      </c>
      <c r="I64" s="56"/>
      <c r="J64" s="56"/>
      <c r="K64" s="56"/>
      <c r="L64" s="56"/>
      <c r="M64" s="56"/>
      <c r="N64" s="56"/>
      <c r="O64" s="56"/>
    </row>
    <row r="65" spans="1:8" ht="12.75">
      <c r="A65" s="40"/>
      <c r="B65" s="60"/>
      <c r="C65" s="67"/>
      <c r="D65" s="61"/>
      <c r="E65" s="42" t="s">
        <v>205</v>
      </c>
      <c r="F65" s="48" t="s">
        <v>206</v>
      </c>
      <c r="G65" s="49">
        <v>50</v>
      </c>
      <c r="H65" s="49">
        <v>10</v>
      </c>
    </row>
    <row r="66" spans="1:8" ht="12.7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62</v>
      </c>
      <c r="H66" s="49">
        <v>61</v>
      </c>
    </row>
    <row r="67" spans="1:8" ht="12.75">
      <c r="A67" s="40" t="s">
        <v>210</v>
      </c>
      <c r="B67" s="46" t="s">
        <v>211</v>
      </c>
      <c r="C67" s="47">
        <v>905</v>
      </c>
      <c r="D67" s="47">
        <v>882</v>
      </c>
      <c r="E67" s="42" t="s">
        <v>212</v>
      </c>
      <c r="F67" s="48" t="s">
        <v>213</v>
      </c>
      <c r="G67" s="49">
        <v>6</v>
      </c>
      <c r="H67" s="49">
        <v>18</v>
      </c>
    </row>
    <row r="68" spans="1:8" ht="12.75">
      <c r="A68" s="40" t="s">
        <v>214</v>
      </c>
      <c r="B68" s="46" t="s">
        <v>215</v>
      </c>
      <c r="C68" s="47">
        <v>236</v>
      </c>
      <c r="D68" s="47">
        <v>200</v>
      </c>
      <c r="E68" s="42" t="s">
        <v>216</v>
      </c>
      <c r="F68" s="48" t="s">
        <v>217</v>
      </c>
      <c r="G68" s="49">
        <v>18</v>
      </c>
      <c r="H68" s="49">
        <v>41</v>
      </c>
    </row>
    <row r="69" spans="1:8" ht="12.75">
      <c r="A69" s="40" t="s">
        <v>218</v>
      </c>
      <c r="B69" s="46" t="s">
        <v>219</v>
      </c>
      <c r="C69" s="47">
        <v>44</v>
      </c>
      <c r="D69" s="47">
        <v>8</v>
      </c>
      <c r="E69" s="64" t="s">
        <v>81</v>
      </c>
      <c r="F69" s="48" t="s">
        <v>220</v>
      </c>
      <c r="G69" s="49">
        <v>105</v>
      </c>
      <c r="H69" s="49">
        <v>111</v>
      </c>
    </row>
    <row r="70" spans="1:8" ht="12.7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/>
      <c r="H70" s="49"/>
    </row>
    <row r="71" spans="1:18" ht="12.75">
      <c r="A71" s="40" t="s">
        <v>225</v>
      </c>
      <c r="B71" s="46" t="s">
        <v>226</v>
      </c>
      <c r="C71" s="47">
        <v>198</v>
      </c>
      <c r="D71" s="47">
        <v>198</v>
      </c>
      <c r="E71" s="68" t="s">
        <v>49</v>
      </c>
      <c r="F71" s="95" t="s">
        <v>227</v>
      </c>
      <c r="G71" s="96">
        <f>G59+G60+G61+G69+G70</f>
        <v>923</v>
      </c>
      <c r="H71" s="96">
        <f>H59+H60+H61+H69+H70</f>
        <v>771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2.75">
      <c r="A72" s="40" t="s">
        <v>228</v>
      </c>
      <c r="B72" s="46" t="s">
        <v>229</v>
      </c>
      <c r="C72" s="47">
        <v>2</v>
      </c>
      <c r="D72" s="47">
        <v>21</v>
      </c>
      <c r="E72" s="51"/>
      <c r="F72" s="97"/>
      <c r="G72" s="98"/>
      <c r="H72" s="99"/>
    </row>
    <row r="73" spans="1:8" ht="12.75">
      <c r="A73" s="40" t="s">
        <v>230</v>
      </c>
      <c r="B73" s="46" t="s">
        <v>231</v>
      </c>
      <c r="C73" s="47"/>
      <c r="D73" s="47"/>
      <c r="E73" s="100"/>
      <c r="F73" s="101"/>
      <c r="G73" s="102"/>
      <c r="H73" s="103"/>
    </row>
    <row r="74" spans="1:8" ht="12.75">
      <c r="A74" s="40" t="s">
        <v>232</v>
      </c>
      <c r="B74" s="46" t="s">
        <v>233</v>
      </c>
      <c r="C74" s="47">
        <v>322</v>
      </c>
      <c r="D74" s="47">
        <v>321</v>
      </c>
      <c r="E74" s="42" t="s">
        <v>234</v>
      </c>
      <c r="F74" s="104" t="s">
        <v>235</v>
      </c>
      <c r="G74" s="49"/>
      <c r="H74" s="49"/>
    </row>
    <row r="75" spans="1:15" ht="12.75">
      <c r="A75" s="40" t="s">
        <v>79</v>
      </c>
      <c r="B75" s="60" t="s">
        <v>236</v>
      </c>
      <c r="C75" s="61">
        <f>SUM(C67:C74)</f>
        <v>1707</v>
      </c>
      <c r="D75" s="61">
        <f>SUM(D67:D74)</f>
        <v>1630</v>
      </c>
      <c r="E75" s="64" t="s">
        <v>163</v>
      </c>
      <c r="F75" s="54" t="s">
        <v>237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2.75">
      <c r="A76" s="40"/>
      <c r="B76" s="46"/>
      <c r="C76" s="67"/>
      <c r="D76" s="61"/>
      <c r="E76" s="42" t="s">
        <v>238</v>
      </c>
      <c r="F76" s="54" t="s">
        <v>239</v>
      </c>
      <c r="G76" s="49"/>
      <c r="H76" s="49"/>
    </row>
    <row r="77" spans="1:13" ht="12.7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12.7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2.7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923</v>
      </c>
      <c r="H79" s="108">
        <f>H71+H74+H75+H76</f>
        <v>771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2.7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2.7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2.7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2.7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2.7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2.7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2.7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2.75">
      <c r="A87" s="40" t="s">
        <v>257</v>
      </c>
      <c r="B87" s="46" t="s">
        <v>258</v>
      </c>
      <c r="C87" s="47">
        <v>162</v>
      </c>
      <c r="D87" s="47">
        <v>110</v>
      </c>
      <c r="E87" s="100"/>
      <c r="F87" s="110"/>
      <c r="G87" s="110"/>
      <c r="H87" s="111"/>
      <c r="M87" s="69"/>
    </row>
    <row r="88" spans="1:8" ht="12.75">
      <c r="A88" s="40" t="s">
        <v>259</v>
      </c>
      <c r="B88" s="46" t="s">
        <v>260</v>
      </c>
      <c r="C88" s="47">
        <v>0</v>
      </c>
      <c r="D88" s="47">
        <v>59</v>
      </c>
      <c r="E88" s="80"/>
      <c r="F88" s="110"/>
      <c r="G88" s="110"/>
      <c r="H88" s="111"/>
    </row>
    <row r="89" spans="1:13" ht="12.7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2.7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2.75">
      <c r="A91" s="40" t="s">
        <v>265</v>
      </c>
      <c r="B91" s="60" t="s">
        <v>266</v>
      </c>
      <c r="C91" s="61">
        <f>SUM(C87:C90)</f>
        <v>162</v>
      </c>
      <c r="D91" s="61">
        <f>SUM(D87:D90)</f>
        <v>169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2.75">
      <c r="A92" s="40" t="s">
        <v>267</v>
      </c>
      <c r="B92" s="60" t="s">
        <v>268</v>
      </c>
      <c r="C92" s="47">
        <v>15</v>
      </c>
      <c r="D92" s="47">
        <v>15</v>
      </c>
      <c r="E92" s="80"/>
      <c r="F92" s="110"/>
      <c r="G92" s="110"/>
      <c r="H92" s="111"/>
    </row>
    <row r="93" spans="1:14" ht="12.75">
      <c r="A93" s="40" t="s">
        <v>269</v>
      </c>
      <c r="B93" s="112" t="s">
        <v>270</v>
      </c>
      <c r="C93" s="61">
        <f>C64+C75+C84+C91+C92</f>
        <v>3804</v>
      </c>
      <c r="D93" s="61">
        <f>D64+D75+D84+D91+D92</f>
        <v>3694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12.75">
      <c r="A94" s="113" t="s">
        <v>271</v>
      </c>
      <c r="B94" s="114" t="s">
        <v>272</v>
      </c>
      <c r="C94" s="115">
        <f>C93+C55</f>
        <v>7051</v>
      </c>
      <c r="D94" s="115">
        <f>D93+D55</f>
        <v>6974</v>
      </c>
      <c r="E94" s="116" t="s">
        <v>273</v>
      </c>
      <c r="F94" s="117" t="s">
        <v>274</v>
      </c>
      <c r="G94" s="118">
        <f>G36+G39+G55+G79</f>
        <v>7051</v>
      </c>
      <c r="H94" s="118">
        <f>H36+H39+H55+H79</f>
        <v>6974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2.7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2.7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2.7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2.7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2.75">
      <c r="C99" s="128"/>
      <c r="D99" s="129"/>
      <c r="E99" s="128"/>
      <c r="F99" s="8"/>
      <c r="G99" s="9"/>
      <c r="H99" s="10"/>
    </row>
    <row r="100" spans="1:5" ht="12.75" customHeight="1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9"/>
    </row>
    <row r="106" ht="12.75">
      <c r="M106" s="69"/>
    </row>
    <row r="108" spans="5:13" ht="12.75">
      <c r="E108" s="131"/>
      <c r="M108" s="69"/>
    </row>
    <row r="110" spans="5:13" ht="12.75">
      <c r="E110" s="131"/>
      <c r="M110" s="69"/>
    </row>
    <row r="118" ht="12.75">
      <c r="E118" s="131"/>
    </row>
    <row r="120" spans="5:13" ht="12.75">
      <c r="E120" s="131"/>
      <c r="M120" s="69"/>
    </row>
    <row r="122" spans="5:13" ht="12.75">
      <c r="E122" s="131"/>
      <c r="M122" s="69"/>
    </row>
    <row r="124" ht="12.75">
      <c r="E124" s="131"/>
    </row>
    <row r="126" spans="5:13" ht="12.75">
      <c r="E126" s="131"/>
      <c r="M126" s="69"/>
    </row>
    <row r="128" spans="5:13" ht="12.75">
      <c r="E128" s="131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1"/>
      <c r="M136" s="69"/>
    </row>
    <row r="138" spans="5:13" ht="12.75">
      <c r="E138" s="131"/>
      <c r="M138" s="69"/>
    </row>
    <row r="140" spans="5:13" ht="12.75">
      <c r="E140" s="131"/>
      <c r="M140" s="69"/>
    </row>
    <row r="142" spans="5:13" ht="12.75">
      <c r="E142" s="131"/>
      <c r="M142" s="69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9"/>
    </row>
    <row r="152" ht="12.75">
      <c r="M152" s="69"/>
    </row>
    <row r="154" ht="12.75">
      <c r="M154" s="69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tabSelected="1" workbookViewId="0" topLeftCell="A1">
      <selection activeCell="A8" sqref="A8"/>
    </sheetView>
  </sheetViews>
  <sheetFormatPr defaultColWidth="9.00390625" defaultRowHeight="12" customHeight="1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2.75" customHeight="1">
      <c r="A3" s="136" t="str">
        <f>+'справка №1-БАЛАНС'!A4</f>
        <v>Вид на отчета:неконсолидиран</v>
      </c>
      <c r="B3" s="137"/>
      <c r="C3" s="137"/>
      <c r="D3" s="137"/>
      <c r="E3" s="137" t="str">
        <f>+'справка №1-БАЛАНС'!E4</f>
        <v>междинен</v>
      </c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f>+'справка №1-БАЛАНС'!E5</f>
        <v>42185</v>
      </c>
      <c r="F4" s="143"/>
      <c r="G4" s="135"/>
      <c r="H4" s="144" t="s">
        <v>280</v>
      </c>
    </row>
    <row r="5" spans="1:8" ht="12.75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 customHeight="1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 customHeight="1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 customHeight="1">
      <c r="A9" s="156" t="s">
        <v>287</v>
      </c>
      <c r="B9" s="157" t="s">
        <v>288</v>
      </c>
      <c r="C9" s="158">
        <v>110</v>
      </c>
      <c r="D9" s="158">
        <v>210</v>
      </c>
      <c r="E9" s="156" t="s">
        <v>289</v>
      </c>
      <c r="F9" s="159" t="s">
        <v>290</v>
      </c>
      <c r="G9" s="160">
        <v>141</v>
      </c>
      <c r="H9" s="160">
        <v>272</v>
      </c>
    </row>
    <row r="10" spans="1:8" ht="12.75" customHeight="1">
      <c r="A10" s="156" t="s">
        <v>291</v>
      </c>
      <c r="B10" s="157" t="s">
        <v>292</v>
      </c>
      <c r="C10" s="158">
        <v>51</v>
      </c>
      <c r="D10" s="158">
        <v>71</v>
      </c>
      <c r="E10" s="156" t="s">
        <v>293</v>
      </c>
      <c r="F10" s="159" t="s">
        <v>294</v>
      </c>
      <c r="G10" s="161">
        <v>460</v>
      </c>
      <c r="H10" s="161">
        <v>562</v>
      </c>
    </row>
    <row r="11" spans="1:8" ht="12.75" customHeight="1">
      <c r="A11" s="156" t="s">
        <v>295</v>
      </c>
      <c r="B11" s="157" t="s">
        <v>296</v>
      </c>
      <c r="C11" s="158">
        <v>33</v>
      </c>
      <c r="D11" s="158">
        <v>33</v>
      </c>
      <c r="E11" s="162" t="s">
        <v>297</v>
      </c>
      <c r="F11" s="159" t="s">
        <v>298</v>
      </c>
      <c r="G11" s="161">
        <v>30</v>
      </c>
      <c r="H11" s="161">
        <v>36</v>
      </c>
    </row>
    <row r="12" spans="1:8" ht="12.75" customHeight="1">
      <c r="A12" s="156" t="s">
        <v>299</v>
      </c>
      <c r="B12" s="157" t="s">
        <v>300</v>
      </c>
      <c r="C12" s="158">
        <v>118</v>
      </c>
      <c r="D12" s="158">
        <v>117</v>
      </c>
      <c r="E12" s="162" t="s">
        <v>81</v>
      </c>
      <c r="F12" s="159" t="s">
        <v>301</v>
      </c>
      <c r="G12" s="161"/>
      <c r="H12" s="161">
        <v>1</v>
      </c>
    </row>
    <row r="13" spans="1:18" ht="12.75" customHeight="1">
      <c r="A13" s="156" t="s">
        <v>302</v>
      </c>
      <c r="B13" s="157" t="s">
        <v>303</v>
      </c>
      <c r="C13" s="158">
        <v>21</v>
      </c>
      <c r="D13" s="158">
        <v>21</v>
      </c>
      <c r="E13" s="163" t="s">
        <v>54</v>
      </c>
      <c r="F13" s="164" t="s">
        <v>304</v>
      </c>
      <c r="G13" s="152">
        <f>SUM(G9:G12)</f>
        <v>631</v>
      </c>
      <c r="H13" s="152">
        <f>SUM(H9:H12)</f>
        <v>871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 customHeight="1">
      <c r="A14" s="156" t="s">
        <v>305</v>
      </c>
      <c r="B14" s="157" t="s">
        <v>306</v>
      </c>
      <c r="C14" s="158">
        <v>351</v>
      </c>
      <c r="D14" s="158">
        <v>427</v>
      </c>
      <c r="E14" s="162"/>
      <c r="F14" s="166"/>
      <c r="G14" s="167"/>
      <c r="H14" s="167"/>
    </row>
    <row r="15" spans="1:8" ht="12.75" customHeight="1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/>
    </row>
    <row r="16" spans="1:8" ht="12.75" customHeight="1">
      <c r="A16" s="156" t="s">
        <v>311</v>
      </c>
      <c r="B16" s="157" t="s">
        <v>312</v>
      </c>
      <c r="C16" s="168">
        <v>22</v>
      </c>
      <c r="D16" s="168">
        <v>38</v>
      </c>
      <c r="E16" s="156" t="s">
        <v>313</v>
      </c>
      <c r="F16" s="166" t="s">
        <v>314</v>
      </c>
      <c r="G16" s="170"/>
      <c r="H16" s="170"/>
    </row>
    <row r="17" spans="1:8" ht="12.75" customHeight="1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 customHeight="1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 customHeight="1">
      <c r="A19" s="163" t="s">
        <v>54</v>
      </c>
      <c r="B19" s="173" t="s">
        <v>320</v>
      </c>
      <c r="C19" s="174">
        <f>SUM(C9:C15)+C16</f>
        <v>706</v>
      </c>
      <c r="D19" s="174">
        <f>SUM(D9:D15)+D16</f>
        <v>917</v>
      </c>
      <c r="E19" s="175" t="s">
        <v>321</v>
      </c>
      <c r="F19" s="166" t="s">
        <v>322</v>
      </c>
      <c r="G19" s="160">
        <v>23</v>
      </c>
      <c r="H19" s="160">
        <v>25</v>
      </c>
      <c r="I19" s="165"/>
      <c r="J19" s="165"/>
      <c r="K19" s="165"/>
      <c r="L19" s="165"/>
      <c r="M19" s="165"/>
      <c r="N19" s="165"/>
      <c r="O19" s="165"/>
    </row>
    <row r="20" spans="1:8" ht="12.75" customHeight="1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/>
    </row>
    <row r="21" spans="1:8" ht="12.75" customHeight="1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 customHeight="1">
      <c r="A22" s="151" t="s">
        <v>328</v>
      </c>
      <c r="B22" s="177" t="s">
        <v>329</v>
      </c>
      <c r="C22" s="158">
        <v>19</v>
      </c>
      <c r="D22" s="158">
        <v>18</v>
      </c>
      <c r="E22" s="175" t="s">
        <v>330</v>
      </c>
      <c r="F22" s="166" t="s">
        <v>331</v>
      </c>
      <c r="G22" s="160">
        <v>1</v>
      </c>
      <c r="H22" s="160"/>
    </row>
    <row r="23" spans="1:8" ht="12.75" customHeight="1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 customHeight="1">
      <c r="A24" s="156" t="s">
        <v>336</v>
      </c>
      <c r="B24" s="177" t="s">
        <v>337</v>
      </c>
      <c r="C24" s="158">
        <v>3</v>
      </c>
      <c r="D24" s="158">
        <v>1</v>
      </c>
      <c r="E24" s="163" t="s">
        <v>106</v>
      </c>
      <c r="F24" s="169" t="s">
        <v>338</v>
      </c>
      <c r="G24" s="152">
        <f>SUM(G19:G23)</f>
        <v>24</v>
      </c>
      <c r="H24" s="152">
        <f>SUM(H19:H23)</f>
        <v>25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 customHeight="1">
      <c r="A25" s="156" t="s">
        <v>81</v>
      </c>
      <c r="B25" s="177" t="s">
        <v>339</v>
      </c>
      <c r="C25" s="158">
        <v>2</v>
      </c>
      <c r="D25" s="158">
        <v>3</v>
      </c>
      <c r="E25" s="176"/>
      <c r="F25" s="151"/>
      <c r="G25" s="167"/>
      <c r="H25" s="167"/>
    </row>
    <row r="26" spans="1:14" ht="12.75" customHeight="1">
      <c r="A26" s="163" t="s">
        <v>79</v>
      </c>
      <c r="B26" s="178" t="s">
        <v>340</v>
      </c>
      <c r="C26" s="174">
        <f>SUM(C22:C25)</f>
        <v>24</v>
      </c>
      <c r="D26" s="174">
        <f>SUM(D22:D25)</f>
        <v>22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 customHeight="1">
      <c r="A27" s="163"/>
      <c r="B27" s="178"/>
      <c r="C27" s="174"/>
      <c r="D27" s="174"/>
      <c r="E27" s="156"/>
      <c r="F27" s="151"/>
      <c r="G27" s="167"/>
      <c r="H27" s="167"/>
    </row>
    <row r="28" spans="1:18" ht="12.75" customHeight="1">
      <c r="A28" s="149" t="s">
        <v>341</v>
      </c>
      <c r="B28" s="146" t="s">
        <v>342</v>
      </c>
      <c r="C28" s="155">
        <f>C26+C19</f>
        <v>730</v>
      </c>
      <c r="D28" s="155">
        <f>D26+D19</f>
        <v>939</v>
      </c>
      <c r="E28" s="149" t="s">
        <v>343</v>
      </c>
      <c r="F28" s="169" t="s">
        <v>344</v>
      </c>
      <c r="G28" s="152">
        <f>G13+G15+G24</f>
        <v>655</v>
      </c>
      <c r="H28" s="152">
        <f>H13+H15+H24</f>
        <v>896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 customHeight="1">
      <c r="A29" s="149"/>
      <c r="B29" s="146"/>
      <c r="C29" s="174"/>
      <c r="D29" s="174"/>
      <c r="E29" s="149"/>
      <c r="F29" s="166"/>
      <c r="G29" s="167"/>
      <c r="H29" s="167"/>
    </row>
    <row r="30" spans="1:18" ht="12.75" customHeight="1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9" t="s">
        <v>348</v>
      </c>
      <c r="G30" s="167">
        <f>IF((C28-G28)&gt;0,C28-G28,0)</f>
        <v>75</v>
      </c>
      <c r="H30" s="167">
        <f>IF((D28-H28)&gt;0,D28-H28,0)</f>
        <v>43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 customHeight="1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 customHeight="1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 customHeight="1">
      <c r="A33" s="181" t="s">
        <v>357</v>
      </c>
      <c r="B33" s="178" t="s">
        <v>358</v>
      </c>
      <c r="C33" s="174">
        <f>C28+C31+C32</f>
        <v>730</v>
      </c>
      <c r="D33" s="174">
        <f>D28+D31+D32</f>
        <v>939</v>
      </c>
      <c r="E33" s="149" t="s">
        <v>359</v>
      </c>
      <c r="F33" s="169" t="s">
        <v>360</v>
      </c>
      <c r="G33" s="167">
        <f>G32+G31+G28</f>
        <v>655</v>
      </c>
      <c r="H33" s="167">
        <f>H32+H31+H28</f>
        <v>896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 customHeight="1">
      <c r="A34" s="181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1" t="s">
        <v>363</v>
      </c>
      <c r="F34" s="169" t="s">
        <v>364</v>
      </c>
      <c r="G34" s="152">
        <f>IF((C33-G33)&gt;0,C33-G33,0)</f>
        <v>75</v>
      </c>
      <c r="H34" s="152">
        <f>IF((D33-H33)&gt;0,D33-H33,0)</f>
        <v>43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 customHeight="1">
      <c r="A35" s="153" t="s">
        <v>365</v>
      </c>
      <c r="B35" s="178" t="s">
        <v>366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 customHeight="1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 customHeight="1">
      <c r="A37" s="183" t="s">
        <v>369</v>
      </c>
      <c r="B37" s="184" t="s">
        <v>370</v>
      </c>
      <c r="C37" s="185"/>
      <c r="D37" s="185"/>
      <c r="E37" s="182"/>
      <c r="F37" s="166"/>
      <c r="G37" s="167"/>
      <c r="H37" s="167"/>
    </row>
    <row r="38" spans="1:8" ht="12.75" customHeight="1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 customHeight="1">
      <c r="A39" s="188" t="s">
        <v>373</v>
      </c>
      <c r="B39" s="189" t="s">
        <v>374</v>
      </c>
      <c r="C39" s="190">
        <f>+IF((G33-C33-C35)&gt;0,G33-C33-C35,0)</f>
        <v>0</v>
      </c>
      <c r="D39" s="190">
        <f>+IF((H33-D33-D35)&gt;0,H33-D33-D35,0)</f>
        <v>0</v>
      </c>
      <c r="E39" s="191" t="s">
        <v>375</v>
      </c>
      <c r="F39" s="192" t="s">
        <v>376</v>
      </c>
      <c r="G39" s="193">
        <f>IF(G34&gt;0,IF(C35+G34&lt;0,0,C35+G34),IF(C34-C35&lt;0,C35-C34,0))</f>
        <v>75</v>
      </c>
      <c r="H39" s="193">
        <f>IF(H34&gt;0,IF(D35+H34&lt;0,0,D35+H34),IF(D34-D35&lt;0,D35-D34,0))</f>
        <v>43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 customHeight="1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 customHeight="1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2" t="s">
        <v>383</v>
      </c>
      <c r="G41" s="150">
        <f>IF(C39=0,IF(G39-G40&gt;0,G39-G40+C40,0),IF(C39-C40&lt;0,C40-C39+G40,0))</f>
        <v>75</v>
      </c>
      <c r="H41" s="150">
        <f>IF(D39=0,IF(H39-H40&gt;0,H39-H40+D40,0),IF(D39-D40&lt;0,D40-D39+H40,0))</f>
        <v>43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 customHeight="1">
      <c r="A42" s="195" t="s">
        <v>384</v>
      </c>
      <c r="B42" s="145" t="s">
        <v>385</v>
      </c>
      <c r="C42" s="196">
        <f>C33+C35+C39</f>
        <v>730</v>
      </c>
      <c r="D42" s="196">
        <f>D33+D35+D39</f>
        <v>939</v>
      </c>
      <c r="E42" s="195" t="s">
        <v>386</v>
      </c>
      <c r="F42" s="189" t="s">
        <v>387</v>
      </c>
      <c r="G42" s="167">
        <f>G39+G33</f>
        <v>730</v>
      </c>
      <c r="H42" s="167">
        <f>H39+H33</f>
        <v>939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30.07.2015г.</v>
      </c>
      <c r="B44" s="204"/>
      <c r="C44" s="204" t="str">
        <f>'справка №1-БАЛАНС'!C98:E98</f>
        <v>Съставител: Радостина Цолева</v>
      </c>
      <c r="D44" s="135"/>
      <c r="E44" s="204"/>
      <c r="F44" s="135"/>
      <c r="G44" s="205"/>
      <c r="H44" s="135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5"/>
      <c r="E46" s="210"/>
      <c r="F46" s="210"/>
      <c r="G46" s="135"/>
      <c r="H46" s="135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47" sqref="D47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7" t="s">
        <v>389</v>
      </c>
      <c r="B4" s="137" t="s">
        <v>2</v>
      </c>
      <c r="C4" s="224" t="s">
        <v>3</v>
      </c>
      <c r="D4" s="139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7" t="str">
        <f>+'справка №1-БАЛАНС'!A4</f>
        <v>Вид на отчета:неконсолидиран</v>
      </c>
      <c r="B5" s="137" t="str">
        <f>'справка №1-БАЛАНС'!E4</f>
        <v>междинен</v>
      </c>
      <c r="C5" s="225" t="s">
        <v>6</v>
      </c>
      <c r="D5" s="139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6" t="s">
        <v>8</v>
      </c>
      <c r="B6" s="20">
        <f>+'справка №1-БАЛАНС'!E5</f>
        <v>42185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 customHeight="1">
      <c r="A9" s="233" t="s">
        <v>391</v>
      </c>
      <c r="B9" s="234"/>
      <c r="C9" s="235"/>
      <c r="D9" s="235"/>
      <c r="E9" s="236"/>
      <c r="F9" s="236"/>
      <c r="G9" s="220"/>
    </row>
    <row r="10" spans="1:7" ht="12.75" customHeight="1">
      <c r="A10" s="237" t="s">
        <v>392</v>
      </c>
      <c r="B10" s="238" t="s">
        <v>393</v>
      </c>
      <c r="C10" s="239">
        <v>729</v>
      </c>
      <c r="D10" s="239">
        <v>960</v>
      </c>
      <c r="E10" s="236"/>
      <c r="F10" s="236"/>
      <c r="G10" s="220"/>
    </row>
    <row r="11" spans="1:13" ht="12.75" customHeight="1">
      <c r="A11" s="237" t="s">
        <v>394</v>
      </c>
      <c r="B11" s="238" t="s">
        <v>395</v>
      </c>
      <c r="C11" s="239">
        <v>-764</v>
      </c>
      <c r="D11" s="239">
        <v>-773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 customHeight="1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 customHeight="1">
      <c r="A13" s="237" t="s">
        <v>398</v>
      </c>
      <c r="B13" s="238" t="s">
        <v>399</v>
      </c>
      <c r="C13" s="239">
        <v>-136</v>
      </c>
      <c r="D13" s="239">
        <v>-135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 customHeight="1">
      <c r="A14" s="237" t="s">
        <v>400</v>
      </c>
      <c r="B14" s="238" t="s">
        <v>401</v>
      </c>
      <c r="C14" s="239">
        <v>-55</v>
      </c>
      <c r="D14" s="239">
        <v>-54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 customHeight="1">
      <c r="A15" s="243" t="s">
        <v>402</v>
      </c>
      <c r="B15" s="238" t="s">
        <v>403</v>
      </c>
      <c r="C15" s="239"/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 customHeight="1">
      <c r="A16" s="244" t="s">
        <v>404</v>
      </c>
      <c r="B16" s="238" t="s">
        <v>405</v>
      </c>
      <c r="C16" s="239">
        <v>1</v>
      </c>
      <c r="D16" s="239">
        <v>1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 customHeight="1">
      <c r="A17" s="237" t="s">
        <v>406</v>
      </c>
      <c r="B17" s="238" t="s">
        <v>407</v>
      </c>
      <c r="C17" s="239">
        <v>-22</v>
      </c>
      <c r="D17" s="239">
        <v>-20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 customHeight="1">
      <c r="A18" s="243" t="s">
        <v>408</v>
      </c>
      <c r="B18" s="245" t="s">
        <v>409</v>
      </c>
      <c r="C18" s="239">
        <v>-1</v>
      </c>
      <c r="D18" s="239"/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 customHeight="1">
      <c r="A19" s="237" t="s">
        <v>410</v>
      </c>
      <c r="B19" s="238" t="s">
        <v>411</v>
      </c>
      <c r="C19" s="239">
        <v>-17</v>
      </c>
      <c r="D19" s="239">
        <v>3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 customHeight="1">
      <c r="A20" s="246" t="s">
        <v>412</v>
      </c>
      <c r="B20" s="247" t="s">
        <v>413</v>
      </c>
      <c r="C20" s="235">
        <f>SUM(C10:C19)</f>
        <v>-265</v>
      </c>
      <c r="D20" s="235">
        <f>SUM(D10:D19)</f>
        <v>-18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 customHeight="1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 customHeight="1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 customHeight="1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 customHeight="1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 customHeight="1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 customHeight="1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 customHeight="1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 customHeight="1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 customHeight="1">
      <c r="A29" s="237" t="s">
        <v>429</v>
      </c>
      <c r="B29" s="238" t="s">
        <v>430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 customHeight="1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 customHeight="1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 customHeight="1">
      <c r="A32" s="246" t="s">
        <v>434</v>
      </c>
      <c r="B32" s="247" t="s">
        <v>435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 customHeight="1">
      <c r="A33" s="233" t="s">
        <v>436</v>
      </c>
      <c r="B33" s="248"/>
      <c r="C33" s="235"/>
      <c r="D33" s="235"/>
      <c r="E33" s="236"/>
      <c r="F33" s="236"/>
      <c r="G33" s="220"/>
    </row>
    <row r="34" spans="1:7" ht="12.75" customHeight="1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 customHeight="1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 customHeight="1">
      <c r="A36" s="237" t="s">
        <v>441</v>
      </c>
      <c r="B36" s="238" t="s">
        <v>442</v>
      </c>
      <c r="C36" s="239">
        <v>263</v>
      </c>
      <c r="D36" s="239">
        <v>23</v>
      </c>
      <c r="E36" s="236"/>
      <c r="F36" s="236"/>
      <c r="G36" s="220"/>
    </row>
    <row r="37" spans="1:7" ht="12.75" customHeight="1">
      <c r="A37" s="237" t="s">
        <v>443</v>
      </c>
      <c r="B37" s="238" t="s">
        <v>444</v>
      </c>
      <c r="C37" s="239">
        <v>-5</v>
      </c>
      <c r="D37" s="239">
        <v>-13</v>
      </c>
      <c r="E37" s="236"/>
      <c r="F37" s="236"/>
      <c r="G37" s="220"/>
    </row>
    <row r="38" spans="1:7" ht="12.75" customHeight="1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 customHeight="1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 customHeight="1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 customHeight="1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 customHeight="1">
      <c r="A42" s="246" t="s">
        <v>453</v>
      </c>
      <c r="B42" s="247" t="s">
        <v>454</v>
      </c>
      <c r="C42" s="235">
        <f>SUM(C34:C41)</f>
        <v>258</v>
      </c>
      <c r="D42" s="235">
        <f>SUM(D34:D41)</f>
        <v>10</v>
      </c>
      <c r="E42" s="236"/>
      <c r="F42" s="236"/>
      <c r="G42" s="241"/>
      <c r="H42" s="242"/>
    </row>
    <row r="43" spans="1:8" ht="12.75" customHeight="1">
      <c r="A43" s="249" t="s">
        <v>455</v>
      </c>
      <c r="B43" s="247" t="s">
        <v>456</v>
      </c>
      <c r="C43" s="235">
        <f>C42+C32+C20</f>
        <v>-7</v>
      </c>
      <c r="D43" s="235">
        <f>D42+D32+D20</f>
        <v>-8</v>
      </c>
      <c r="E43" s="236"/>
      <c r="F43" s="236"/>
      <c r="G43" s="241"/>
      <c r="H43" s="242"/>
    </row>
    <row r="44" spans="1:8" ht="12.75" customHeight="1">
      <c r="A44" s="233" t="s">
        <v>457</v>
      </c>
      <c r="B44" s="248" t="s">
        <v>458</v>
      </c>
      <c r="C44" s="235">
        <v>169</v>
      </c>
      <c r="D44" s="250">
        <v>81</v>
      </c>
      <c r="E44" s="236"/>
      <c r="F44" s="236"/>
      <c r="G44" s="241"/>
      <c r="H44" s="242"/>
    </row>
    <row r="45" spans="1:8" ht="12.75" customHeight="1">
      <c r="A45" s="233" t="s">
        <v>459</v>
      </c>
      <c r="B45" s="248" t="s">
        <v>460</v>
      </c>
      <c r="C45" s="235">
        <f>C44+C43</f>
        <v>162</v>
      </c>
      <c r="D45" s="235">
        <f>D44+D43</f>
        <v>73</v>
      </c>
      <c r="E45" s="236"/>
      <c r="F45" s="236"/>
      <c r="G45" s="241"/>
      <c r="H45" s="242"/>
    </row>
    <row r="46" spans="1:8" ht="12.75" customHeight="1">
      <c r="A46" s="237" t="s">
        <v>461</v>
      </c>
      <c r="B46" s="248" t="s">
        <v>462</v>
      </c>
      <c r="C46" s="251">
        <v>162</v>
      </c>
      <c r="D46" s="251">
        <v>73</v>
      </c>
      <c r="E46" s="236"/>
      <c r="F46" s="236"/>
      <c r="G46" s="241"/>
      <c r="H46" s="242"/>
    </row>
    <row r="47" spans="1:8" ht="12.75" customHeight="1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30.07.2015г.</v>
      </c>
      <c r="B49" s="137" t="s">
        <v>277</v>
      </c>
      <c r="C49" s="137"/>
      <c r="D49" s="137" t="s">
        <v>278</v>
      </c>
      <c r="E49" s="137"/>
      <c r="F49" s="137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5">
    <mergeCell ref="A2:F2"/>
    <mergeCell ref="B49:C49"/>
    <mergeCell ref="D49:F49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35 D38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D36:D37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C5" sqref="C5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6" t="s">
        <v>1</v>
      </c>
      <c r="B3" s="270"/>
      <c r="C3" s="137" t="str">
        <f>'справка №1-БАЛАНС'!E3</f>
        <v>"Специализирани Бизнес Системи" АД</v>
      </c>
      <c r="D3" s="137"/>
      <c r="E3" s="137"/>
      <c r="F3" s="137"/>
      <c r="G3" s="137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6" t="str">
        <f>+'справка №1-БАЛАНС'!A4</f>
        <v>Вид на отчета:неконсолидиран</v>
      </c>
      <c r="B4" s="270"/>
      <c r="C4" s="137" t="str">
        <f>'справка №1-БАЛАНС'!E4</f>
        <v>междинен</v>
      </c>
      <c r="D4" s="137"/>
      <c r="E4" s="137"/>
      <c r="F4" s="137"/>
      <c r="G4" s="137"/>
      <c r="H4" s="137"/>
      <c r="I4" s="137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6" t="s">
        <v>8</v>
      </c>
      <c r="B5" s="278"/>
      <c r="C5" s="279">
        <f>+'справка №1-БАЛАНС'!E5</f>
        <v>42185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22.5" customHeight="1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5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7</v>
      </c>
      <c r="J11" s="315">
        <f>'справка №1-БАЛАНС'!H29+'справка №1-БАЛАНС'!H32</f>
        <v>-199</v>
      </c>
      <c r="K11" s="316"/>
      <c r="L11" s="315">
        <f>SUM(C11:K11)</f>
        <v>5983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0</v>
      </c>
      <c r="J12" s="319">
        <f>J13+J14</f>
        <v>0</v>
      </c>
      <c r="K12" s="319">
        <f>K13+K14</f>
        <v>0</v>
      </c>
      <c r="L12" s="315">
        <f>SUM(C12:K12)</f>
        <v>0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5">
        <f>SUM(C14:K14)</f>
        <v>0</v>
      </c>
      <c r="M14" s="316"/>
      <c r="N14" s="322"/>
    </row>
    <row r="15" spans="1:23" ht="12.75" customHeight="1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7</v>
      </c>
      <c r="J15" s="323">
        <f>J11+J12</f>
        <v>-199</v>
      </c>
      <c r="K15" s="323">
        <f>K11+K12</f>
        <v>0</v>
      </c>
      <c r="L15" s="315">
        <f>SUM(C15:K15)</f>
        <v>5983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0</v>
      </c>
      <c r="J16" s="329">
        <f>+'справка №1-БАЛАНС'!G32</f>
        <v>-75</v>
      </c>
      <c r="K16" s="316"/>
      <c r="L16" s="315">
        <f>SUM(C16:K16)</f>
        <v>-75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5">
        <f>SUM(C20:K20)</f>
        <v>0</v>
      </c>
      <c r="M20" s="316"/>
      <c r="N20" s="322"/>
    </row>
    <row r="21" spans="1:23" ht="23.25" customHeight="1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 customHeight="1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 customHeight="1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22.5" customHeight="1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4.2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7</v>
      </c>
      <c r="J29" s="319">
        <f>J17+J20+J21+J24+J28+J27+J15+J16</f>
        <v>-274</v>
      </c>
      <c r="K29" s="319">
        <f>K17+K20+K21+K24+K28+K27+K15+K16</f>
        <v>0</v>
      </c>
      <c r="L29" s="315">
        <f>SUM(C29:K29)</f>
        <v>5908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23.25" customHeight="1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24" customHeight="1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23.25" customHeight="1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7</v>
      </c>
      <c r="J32" s="319">
        <f>J29+J30+J31</f>
        <v>-274</v>
      </c>
      <c r="K32" s="319">
        <f>K29+K30+K31</f>
        <v>0</v>
      </c>
      <c r="L32" s="315">
        <f>SUM(C32:K32)</f>
        <v>5908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30.07.2015г.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7" t="s">
        <v>278</v>
      </c>
      <c r="J35" s="137"/>
      <c r="K35" s="137"/>
      <c r="L35" s="137"/>
      <c r="M35" s="137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9" sqref="D39"/>
    </sheetView>
  </sheetViews>
  <sheetFormatPr defaultColWidth="11.00390625" defaultRowHeight="12" customHeight="1"/>
  <cols>
    <col min="1" max="1" width="4.125" style="348" customWidth="1"/>
    <col min="2" max="2" width="32.1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1.75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389</v>
      </c>
      <c r="B2" s="351"/>
      <c r="C2" s="352"/>
      <c r="D2" s="352"/>
      <c r="E2" s="137" t="str">
        <f>'справка №1-БАЛАНС'!E3</f>
        <v>"Специализирани Бизнес Системи" АД</v>
      </c>
      <c r="F2" s="137"/>
      <c r="G2" s="137"/>
      <c r="H2" s="137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9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42185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1"/>
    </row>
    <row r="4" spans="1:18" ht="12.75" customHeight="1">
      <c r="A4" s="361" t="s">
        <v>527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528</v>
      </c>
    </row>
    <row r="5" spans="1:18" s="367" customFormat="1" ht="30.75" customHeight="1">
      <c r="A5" s="365" t="s">
        <v>468</v>
      </c>
      <c r="B5" s="365"/>
      <c r="C5" s="366" t="s">
        <v>11</v>
      </c>
      <c r="D5" s="365" t="s">
        <v>529</v>
      </c>
      <c r="E5" s="365"/>
      <c r="F5" s="365"/>
      <c r="G5" s="365"/>
      <c r="H5" s="365" t="s">
        <v>530</v>
      </c>
      <c r="I5" s="365"/>
      <c r="J5" s="365" t="s">
        <v>531</v>
      </c>
      <c r="K5" s="365" t="s">
        <v>532</v>
      </c>
      <c r="L5" s="365"/>
      <c r="M5" s="365"/>
      <c r="N5" s="365"/>
      <c r="O5" s="365" t="s">
        <v>530</v>
      </c>
      <c r="P5" s="365"/>
      <c r="Q5" s="365" t="s">
        <v>533</v>
      </c>
      <c r="R5" s="365" t="s">
        <v>534</v>
      </c>
    </row>
    <row r="6" spans="1:18" s="367" customFormat="1" ht="12.75" customHeight="1">
      <c r="A6" s="365"/>
      <c r="B6" s="365"/>
      <c r="C6" s="366"/>
      <c r="D6" s="365" t="s">
        <v>535</v>
      </c>
      <c r="E6" s="365" t="s">
        <v>536</v>
      </c>
      <c r="F6" s="365" t="s">
        <v>537</v>
      </c>
      <c r="G6" s="365" t="s">
        <v>538</v>
      </c>
      <c r="H6" s="365" t="s">
        <v>539</v>
      </c>
      <c r="I6" s="365" t="s">
        <v>540</v>
      </c>
      <c r="J6" s="365"/>
      <c r="K6" s="365" t="s">
        <v>535</v>
      </c>
      <c r="L6" s="365" t="s">
        <v>541</v>
      </c>
      <c r="M6" s="365" t="s">
        <v>542</v>
      </c>
      <c r="N6" s="365" t="s">
        <v>543</v>
      </c>
      <c r="O6" s="365" t="s">
        <v>539</v>
      </c>
      <c r="P6" s="365" t="s">
        <v>540</v>
      </c>
      <c r="Q6" s="365"/>
      <c r="R6" s="365"/>
    </row>
    <row r="7" spans="1:18" s="367" customFormat="1" ht="12.75" customHeight="1">
      <c r="A7" s="368" t="s">
        <v>544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4" customHeight="1">
      <c r="A8" s="369" t="s">
        <v>545</v>
      </c>
      <c r="B8" s="370" t="s">
        <v>546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 customHeight="1">
      <c r="A9" s="373" t="s">
        <v>547</v>
      </c>
      <c r="B9" s="373" t="s">
        <v>548</v>
      </c>
      <c r="C9" s="374" t="s">
        <v>549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 customHeight="1">
      <c r="A10" s="373" t="s">
        <v>550</v>
      </c>
      <c r="B10" s="373" t="s">
        <v>551</v>
      </c>
      <c r="C10" s="374" t="s">
        <v>552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240</v>
      </c>
      <c r="L10" s="377">
        <v>12</v>
      </c>
      <c r="M10" s="377"/>
      <c r="N10" s="376">
        <f>K10+L10-M10</f>
        <v>252</v>
      </c>
      <c r="O10" s="377"/>
      <c r="P10" s="377"/>
      <c r="Q10" s="376">
        <f>N10+O10-P10</f>
        <v>252</v>
      </c>
      <c r="R10" s="376">
        <f>J10-Q10</f>
        <v>899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 customHeight="1">
      <c r="A11" s="373" t="s">
        <v>553</v>
      </c>
      <c r="B11" s="373" t="s">
        <v>554</v>
      </c>
      <c r="C11" s="374" t="s">
        <v>555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154</v>
      </c>
      <c r="L11" s="377"/>
      <c r="M11" s="377"/>
      <c r="N11" s="376">
        <f>K11+L11-M11</f>
        <v>154</v>
      </c>
      <c r="O11" s="377"/>
      <c r="P11" s="377"/>
      <c r="Q11" s="376">
        <f>N11+O11-P11</f>
        <v>154</v>
      </c>
      <c r="R11" s="376">
        <f>J11-Q11</f>
        <v>12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 customHeight="1">
      <c r="A12" s="373" t="s">
        <v>556</v>
      </c>
      <c r="B12" s="373" t="s">
        <v>557</v>
      </c>
      <c r="C12" s="374" t="s">
        <v>558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 customHeight="1">
      <c r="A13" s="373" t="s">
        <v>559</v>
      </c>
      <c r="B13" s="373" t="s">
        <v>560</v>
      </c>
      <c r="C13" s="374" t="s">
        <v>561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/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 customHeight="1">
      <c r="A14" s="373" t="s">
        <v>562</v>
      </c>
      <c r="B14" s="373" t="s">
        <v>563</v>
      </c>
      <c r="C14" s="374" t="s">
        <v>564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39</v>
      </c>
      <c r="L14" s="377">
        <v>4</v>
      </c>
      <c r="M14" s="377"/>
      <c r="N14" s="376">
        <f>K14+L14-M14</f>
        <v>43</v>
      </c>
      <c r="O14" s="377"/>
      <c r="P14" s="377"/>
      <c r="Q14" s="376">
        <f>N14+O14-P14</f>
        <v>43</v>
      </c>
      <c r="R14" s="376">
        <f>J14-Q14</f>
        <v>17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 customHeight="1">
      <c r="A15" s="379" t="s">
        <v>565</v>
      </c>
      <c r="B15" s="380" t="s">
        <v>566</v>
      </c>
      <c r="C15" s="381" t="s">
        <v>567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/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 customHeight="1">
      <c r="A16" s="373" t="s">
        <v>568</v>
      </c>
      <c r="B16" s="386" t="s">
        <v>569</v>
      </c>
      <c r="C16" s="374" t="s">
        <v>570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/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571</v>
      </c>
      <c r="C17" s="388" t="s">
        <v>572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434</v>
      </c>
      <c r="L17" s="390">
        <f>SUM(L9:L16)</f>
        <v>16</v>
      </c>
      <c r="M17" s="390">
        <f>SUM(M9:M16)</f>
        <v>0</v>
      </c>
      <c r="N17" s="376">
        <f>K17+L17-M17</f>
        <v>450</v>
      </c>
      <c r="O17" s="390">
        <f>SUM(O9:O16)</f>
        <v>0</v>
      </c>
      <c r="P17" s="390">
        <f>SUM(P9:P16)</f>
        <v>0</v>
      </c>
      <c r="Q17" s="376">
        <f>N17+O17-P17</f>
        <v>450</v>
      </c>
      <c r="R17" s="376">
        <f>J17-Q17</f>
        <v>1614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 customHeight="1">
      <c r="A18" s="391" t="s">
        <v>573</v>
      </c>
      <c r="B18" s="392" t="s">
        <v>574</v>
      </c>
      <c r="C18" s="388" t="s">
        <v>575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.75" customHeight="1">
      <c r="A19" s="370" t="s">
        <v>576</v>
      </c>
      <c r="B19" s="392" t="s">
        <v>577</v>
      </c>
      <c r="C19" s="388" t="s">
        <v>578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579</v>
      </c>
      <c r="B20" s="370" t="s">
        <v>580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 customHeight="1">
      <c r="A21" s="373" t="s">
        <v>547</v>
      </c>
      <c r="B21" s="373" t="s">
        <v>581</v>
      </c>
      <c r="C21" s="374" t="s">
        <v>582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565</v>
      </c>
      <c r="L21" s="377">
        <v>17</v>
      </c>
      <c r="M21" s="377"/>
      <c r="N21" s="376">
        <f>K21+L21-M21</f>
        <v>582</v>
      </c>
      <c r="O21" s="377"/>
      <c r="P21" s="377"/>
      <c r="Q21" s="376">
        <f>N21+O21-P21</f>
        <v>582</v>
      </c>
      <c r="R21" s="376">
        <f>J21-Q21</f>
        <v>1117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 customHeight="1">
      <c r="A22" s="373" t="s">
        <v>550</v>
      </c>
      <c r="B22" s="373" t="s">
        <v>583</v>
      </c>
      <c r="C22" s="374" t="s">
        <v>584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7</v>
      </c>
      <c r="L22" s="377"/>
      <c r="M22" s="377"/>
      <c r="N22" s="376">
        <f>K22+L22-M22</f>
        <v>7</v>
      </c>
      <c r="O22" s="377"/>
      <c r="P22" s="377"/>
      <c r="Q22" s="376">
        <f>N22+O22-P22</f>
        <v>7</v>
      </c>
      <c r="R22" s="376">
        <f>J22-Q22</f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 customHeight="1">
      <c r="A23" s="380" t="s">
        <v>553</v>
      </c>
      <c r="B23" s="380" t="s">
        <v>585</v>
      </c>
      <c r="C23" s="374" t="s">
        <v>586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/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 customHeight="1">
      <c r="A24" s="373" t="s">
        <v>556</v>
      </c>
      <c r="B24" s="398" t="s">
        <v>569</v>
      </c>
      <c r="C24" s="374" t="s">
        <v>587</v>
      </c>
      <c r="D24" s="375">
        <v>33</v>
      </c>
      <c r="E24" s="375"/>
      <c r="F24" s="375"/>
      <c r="G24" s="376">
        <f>D24+E24-F24</f>
        <v>33</v>
      </c>
      <c r="H24" s="377"/>
      <c r="I24" s="377"/>
      <c r="J24" s="376">
        <f>G24+H24-I24</f>
        <v>33</v>
      </c>
      <c r="K24" s="377">
        <v>22</v>
      </c>
      <c r="L24" s="377"/>
      <c r="M24" s="377"/>
      <c r="N24" s="376">
        <f>K24+L24-M24</f>
        <v>22</v>
      </c>
      <c r="O24" s="377"/>
      <c r="P24" s="377"/>
      <c r="Q24" s="376">
        <f>N24+O24-P24</f>
        <v>22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 customHeight="1">
      <c r="A25" s="373"/>
      <c r="B25" s="387" t="s">
        <v>588</v>
      </c>
      <c r="C25" s="399" t="s">
        <v>589</v>
      </c>
      <c r="D25" s="400">
        <f>SUM(D21:D24)</f>
        <v>1740</v>
      </c>
      <c r="E25" s="400">
        <f>SUM(E21:E24)</f>
        <v>0</v>
      </c>
      <c r="F25" s="400">
        <f>SUM(F21:F24)</f>
        <v>0</v>
      </c>
      <c r="G25" s="401">
        <f>D25+E25-F25</f>
        <v>1740</v>
      </c>
      <c r="H25" s="402">
        <f>SUM(H21:H24)</f>
        <v>0</v>
      </c>
      <c r="I25" s="402">
        <f>SUM(I21:I24)</f>
        <v>0</v>
      </c>
      <c r="J25" s="401">
        <f>G25+H25-I25</f>
        <v>1740</v>
      </c>
      <c r="K25" s="402">
        <f>SUM(K21:K24)</f>
        <v>594</v>
      </c>
      <c r="L25" s="402">
        <f>SUM(L21:L24)</f>
        <v>17</v>
      </c>
      <c r="M25" s="402">
        <f>SUM(M21:M24)</f>
        <v>0</v>
      </c>
      <c r="N25" s="401">
        <f>K25+L25-M25</f>
        <v>611</v>
      </c>
      <c r="O25" s="402">
        <f>SUM(O21:O24)</f>
        <v>0</v>
      </c>
      <c r="P25" s="402">
        <f>SUM(P21:P24)</f>
        <v>0</v>
      </c>
      <c r="Q25" s="401">
        <f>N25+O25-P25</f>
        <v>611</v>
      </c>
      <c r="R25" s="401">
        <f>J25-Q25</f>
        <v>1129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 customHeight="1">
      <c r="A26" s="395" t="s">
        <v>590</v>
      </c>
      <c r="B26" s="403" t="s">
        <v>591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 customHeight="1">
      <c r="A27" s="373" t="s">
        <v>547</v>
      </c>
      <c r="B27" s="409" t="s">
        <v>592</v>
      </c>
      <c r="C27" s="410" t="s">
        <v>593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 customHeight="1">
      <c r="A28" s="373"/>
      <c r="B28" s="373" t="s">
        <v>110</v>
      </c>
      <c r="C28" s="374" t="s">
        <v>594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 customHeight="1">
      <c r="A29" s="373"/>
      <c r="B29" s="373" t="s">
        <v>112</v>
      </c>
      <c r="C29" s="374" t="s">
        <v>595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 customHeight="1">
      <c r="A30" s="373"/>
      <c r="B30" s="373" t="s">
        <v>116</v>
      </c>
      <c r="C30" s="374" t="s">
        <v>596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 customHeight="1">
      <c r="A31" s="373"/>
      <c r="B31" s="373" t="s">
        <v>118</v>
      </c>
      <c r="C31" s="374" t="s">
        <v>597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 customHeight="1">
      <c r="A32" s="373" t="s">
        <v>550</v>
      </c>
      <c r="B32" s="409" t="s">
        <v>598</v>
      </c>
      <c r="C32" s="374" t="s">
        <v>599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 customHeight="1">
      <c r="A33" s="373"/>
      <c r="B33" s="416" t="s">
        <v>124</v>
      </c>
      <c r="C33" s="374" t="s">
        <v>600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 customHeight="1">
      <c r="A34" s="373"/>
      <c r="B34" s="416" t="s">
        <v>601</v>
      </c>
      <c r="C34" s="374" t="s">
        <v>602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 customHeight="1">
      <c r="A35" s="373"/>
      <c r="B35" s="416" t="s">
        <v>603</v>
      </c>
      <c r="C35" s="374" t="s">
        <v>604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 customHeight="1">
      <c r="A36" s="373"/>
      <c r="B36" s="416" t="s">
        <v>605</v>
      </c>
      <c r="C36" s="374" t="s">
        <v>606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 customHeight="1">
      <c r="A37" s="373" t="s">
        <v>553</v>
      </c>
      <c r="B37" s="416" t="s">
        <v>569</v>
      </c>
      <c r="C37" s="374" t="s">
        <v>607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 customHeight="1">
      <c r="A38" s="373"/>
      <c r="B38" s="387" t="s">
        <v>608</v>
      </c>
      <c r="C38" s="388" t="s">
        <v>609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 customHeight="1">
      <c r="A39" s="391" t="s">
        <v>610</v>
      </c>
      <c r="B39" s="391" t="s">
        <v>611</v>
      </c>
      <c r="C39" s="388" t="s">
        <v>612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 customHeight="1">
      <c r="A40" s="373"/>
      <c r="B40" s="391" t="s">
        <v>613</v>
      </c>
      <c r="C40" s="366" t="s">
        <v>614</v>
      </c>
      <c r="D40" s="418">
        <f>D17+D18+D19+D25+D38+D39</f>
        <v>4264</v>
      </c>
      <c r="E40" s="418">
        <f>E17+E18+E19+E25+E38+E39</f>
        <v>0</v>
      </c>
      <c r="F40" s="418">
        <f>F17+F18+F19+F25+F38+F39</f>
        <v>0</v>
      </c>
      <c r="G40" s="418">
        <f>G17+G18+G19+G25+G38+G39</f>
        <v>4264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4264</v>
      </c>
      <c r="K40" s="418">
        <f>K17+K18+K19+K25+K38+K39</f>
        <v>1028</v>
      </c>
      <c r="L40" s="418">
        <f>L17+L18+L19+L25+L38+L39</f>
        <v>33</v>
      </c>
      <c r="M40" s="418">
        <f>M17+M18+M19+M25+M38+M39</f>
        <v>0</v>
      </c>
      <c r="N40" s="418">
        <f>N17+N18+N19+N25+N38+N39</f>
        <v>1061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1061</v>
      </c>
      <c r="R40" s="418">
        <f>R17+R18+R19+R25+R38+R39</f>
        <v>3203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615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30.07.2015г.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workbookViewId="0" topLeftCell="A1">
      <selection activeCell="D29" sqref="D29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12.75" customHeight="1">
      <c r="A1" s="430" t="s">
        <v>616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9" t="s">
        <v>3</v>
      </c>
      <c r="E3" s="139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617</v>
      </c>
      <c r="B4" s="439"/>
      <c r="C4" s="141" t="s">
        <v>6</v>
      </c>
      <c r="D4" s="141"/>
      <c r="E4" s="139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618</v>
      </c>
      <c r="B5" s="442"/>
      <c r="C5" s="443"/>
      <c r="D5" s="443"/>
      <c r="E5" s="444" t="s">
        <v>619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620</v>
      </c>
      <c r="D6" s="449" t="s">
        <v>621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622</v>
      </c>
      <c r="E7" s="455" t="s">
        <v>623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624</v>
      </c>
      <c r="B9" s="456" t="s">
        <v>625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626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627</v>
      </c>
      <c r="B11" s="463" t="s">
        <v>628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629</v>
      </c>
      <c r="B12" s="463" t="s">
        <v>630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631</v>
      </c>
      <c r="B13" s="463" t="s">
        <v>632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633</v>
      </c>
      <c r="B14" s="463" t="s">
        <v>634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635</v>
      </c>
      <c r="B15" s="463" t="s">
        <v>636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637</v>
      </c>
      <c r="B16" s="463" t="s">
        <v>638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639</v>
      </c>
      <c r="B17" s="463" t="s">
        <v>640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633</v>
      </c>
      <c r="B18" s="463" t="s">
        <v>641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642</v>
      </c>
      <c r="B19" s="456" t="s">
        <v>643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644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645</v>
      </c>
      <c r="B21" s="456" t="s">
        <v>646</v>
      </c>
      <c r="C21" s="457">
        <v>44</v>
      </c>
      <c r="D21" s="457">
        <v>4</v>
      </c>
      <c r="E21" s="458">
        <f>C21-D21</f>
        <v>40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647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648</v>
      </c>
      <c r="B24" s="463" t="s">
        <v>649</v>
      </c>
      <c r="C24" s="464">
        <f>SUM(C25:C27)</f>
        <v>905</v>
      </c>
      <c r="D24" s="464">
        <f>SUM(D25:D27)</f>
        <v>57</v>
      </c>
      <c r="E24" s="458">
        <f>SUM(E25:E27)</f>
        <v>848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650</v>
      </c>
      <c r="B25" s="463" t="s">
        <v>651</v>
      </c>
      <c r="C25" s="457">
        <v>815</v>
      </c>
      <c r="D25" s="457">
        <v>45</v>
      </c>
      <c r="E25" s="458">
        <f>C25-D25</f>
        <v>770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652</v>
      </c>
      <c r="B26" s="463" t="s">
        <v>653</v>
      </c>
      <c r="C26" s="457">
        <v>90</v>
      </c>
      <c r="D26" s="457">
        <v>12</v>
      </c>
      <c r="E26" s="458">
        <f>C26-D26</f>
        <v>78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654</v>
      </c>
      <c r="B27" s="463" t="s">
        <v>655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656</v>
      </c>
      <c r="B28" s="463" t="s">
        <v>657</v>
      </c>
      <c r="C28" s="457">
        <v>236</v>
      </c>
      <c r="D28" s="457">
        <v>236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658</v>
      </c>
      <c r="B29" s="463" t="s">
        <v>659</v>
      </c>
      <c r="C29" s="457">
        <v>44</v>
      </c>
      <c r="D29" s="457">
        <v>44</v>
      </c>
      <c r="E29" s="458">
        <f>C29-D29</f>
        <v>0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660</v>
      </c>
      <c r="B30" s="463" t="s">
        <v>661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662</v>
      </c>
      <c r="B31" s="463" t="s">
        <v>663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664</v>
      </c>
      <c r="B32" s="463" t="s">
        <v>665</v>
      </c>
      <c r="C32" s="457">
        <v>198</v>
      </c>
      <c r="D32" s="457"/>
      <c r="E32" s="458">
        <f>C32-D32</f>
        <v>198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666</v>
      </c>
      <c r="B33" s="463" t="s">
        <v>667</v>
      </c>
      <c r="C33" s="469">
        <f>SUM(C34:C37)</f>
        <v>2</v>
      </c>
      <c r="D33" s="469">
        <f>SUM(D34:D37)</f>
        <v>0</v>
      </c>
      <c r="E33" s="470">
        <f>SUM(E34:E37)</f>
        <v>2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668</v>
      </c>
      <c r="B34" s="463" t="s">
        <v>669</v>
      </c>
      <c r="C34" s="457">
        <v>2</v>
      </c>
      <c r="D34" s="457"/>
      <c r="E34" s="458">
        <f>C34-D34</f>
        <v>2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670</v>
      </c>
      <c r="B35" s="463" t="s">
        <v>671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672</v>
      </c>
      <c r="B36" s="463" t="s">
        <v>673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674</v>
      </c>
      <c r="B37" s="463" t="s">
        <v>675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676</v>
      </c>
      <c r="B38" s="463" t="s">
        <v>677</v>
      </c>
      <c r="C38" s="464">
        <f>SUM(C39:C42)</f>
        <v>322</v>
      </c>
      <c r="D38" s="469">
        <f>SUM(D39:D42)</f>
        <v>5</v>
      </c>
      <c r="E38" s="470">
        <f>SUM(E39:E42)</f>
        <v>317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678</v>
      </c>
      <c r="B39" s="463" t="s">
        <v>679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680</v>
      </c>
      <c r="B40" s="463" t="s">
        <v>681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682</v>
      </c>
      <c r="B41" s="463" t="s">
        <v>683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684</v>
      </c>
      <c r="B42" s="463" t="s">
        <v>685</v>
      </c>
      <c r="C42" s="457">
        <v>322</v>
      </c>
      <c r="D42" s="457">
        <v>5</v>
      </c>
      <c r="E42" s="458">
        <f>C42-D42</f>
        <v>317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686</v>
      </c>
      <c r="B43" s="456" t="s">
        <v>687</v>
      </c>
      <c r="C43" s="461">
        <f>C24+C28+C29+C31+C30+C32+C33+C38</f>
        <v>1707</v>
      </c>
      <c r="D43" s="461">
        <f>D24+D28+D29+D31+D30+D32+D33+D38</f>
        <v>342</v>
      </c>
      <c r="E43" s="467">
        <f>E24+E28+E29+E31+E30+E32+E33+E38</f>
        <v>1365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688</v>
      </c>
      <c r="B44" s="460" t="s">
        <v>689</v>
      </c>
      <c r="C44" s="471">
        <f>C43+C21+C19+C9</f>
        <v>1751</v>
      </c>
      <c r="D44" s="471">
        <f>D43+D21+D19+D9</f>
        <v>346</v>
      </c>
      <c r="E44" s="467">
        <f>E43+E21+E19+E9</f>
        <v>1405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690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691</v>
      </c>
      <c r="D48" s="449" t="s">
        <v>692</v>
      </c>
      <c r="E48" s="449"/>
      <c r="F48" s="449" t="s">
        <v>693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622</v>
      </c>
      <c r="E49" s="454" t="s">
        <v>623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 customHeight="1">
      <c r="A51" s="454" t="s">
        <v>694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 customHeight="1">
      <c r="A52" s="462" t="s">
        <v>695</v>
      </c>
      <c r="B52" s="463" t="s">
        <v>696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 customHeight="1">
      <c r="A53" s="462" t="s">
        <v>697</v>
      </c>
      <c r="B53" s="463" t="s">
        <v>698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 customHeight="1">
      <c r="A54" s="462" t="s">
        <v>699</v>
      </c>
      <c r="B54" s="463" t="s">
        <v>700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 customHeight="1">
      <c r="A55" s="462" t="s">
        <v>684</v>
      </c>
      <c r="B55" s="463" t="s">
        <v>701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 customHeight="1">
      <c r="A56" s="462" t="s">
        <v>702</v>
      </c>
      <c r="B56" s="463" t="s">
        <v>703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 customHeight="1">
      <c r="A57" s="462" t="s">
        <v>704</v>
      </c>
      <c r="B57" s="463" t="s">
        <v>705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 customHeight="1">
      <c r="A58" s="481" t="s">
        <v>706</v>
      </c>
      <c r="B58" s="463" t="s">
        <v>707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 customHeight="1">
      <c r="A59" s="481" t="s">
        <v>708</v>
      </c>
      <c r="B59" s="463" t="s">
        <v>709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 customHeight="1">
      <c r="A60" s="481" t="s">
        <v>706</v>
      </c>
      <c r="B60" s="463" t="s">
        <v>710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 customHeight="1">
      <c r="A61" s="462" t="s">
        <v>142</v>
      </c>
      <c r="B61" s="463" t="s">
        <v>711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 customHeight="1">
      <c r="A62" s="462" t="s">
        <v>145</v>
      </c>
      <c r="B62" s="463" t="s">
        <v>712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 customHeight="1">
      <c r="A63" s="462" t="s">
        <v>713</v>
      </c>
      <c r="B63" s="463" t="s">
        <v>714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 customHeight="1">
      <c r="A64" s="462" t="s">
        <v>715</v>
      </c>
      <c r="B64" s="463" t="s">
        <v>716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 customHeight="1">
      <c r="A65" s="462" t="s">
        <v>717</v>
      </c>
      <c r="B65" s="463" t="s">
        <v>718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 customHeight="1">
      <c r="A66" s="466" t="s">
        <v>719</v>
      </c>
      <c r="B66" s="456" t="s">
        <v>720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 customHeight="1">
      <c r="A67" s="454" t="s">
        <v>721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 customHeight="1">
      <c r="A68" s="462" t="s">
        <v>722</v>
      </c>
      <c r="B68" s="486" t="s">
        <v>723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 customHeight="1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 customHeight="1">
      <c r="A70" s="454" t="s">
        <v>724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 customHeight="1">
      <c r="A71" s="462" t="s">
        <v>695</v>
      </c>
      <c r="B71" s="463" t="s">
        <v>725</v>
      </c>
      <c r="C71" s="469">
        <f>SUM(C72:C74)</f>
        <v>270</v>
      </c>
      <c r="D71" s="469">
        <f>SUM(D72:D74)</f>
        <v>41</v>
      </c>
      <c r="E71" s="469">
        <f>SUM(E72:E74)</f>
        <v>229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 customHeight="1">
      <c r="A72" s="462" t="s">
        <v>726</v>
      </c>
      <c r="B72" s="463" t="s">
        <v>727</v>
      </c>
      <c r="C72" s="457">
        <v>270</v>
      </c>
      <c r="D72" s="457">
        <v>41</v>
      </c>
      <c r="E72" s="464">
        <f>C72-D72</f>
        <v>229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 customHeight="1">
      <c r="A73" s="462" t="s">
        <v>728</v>
      </c>
      <c r="B73" s="463" t="s">
        <v>729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 customHeight="1">
      <c r="A74" s="462" t="s">
        <v>730</v>
      </c>
      <c r="B74" s="463" t="s">
        <v>731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 customHeight="1">
      <c r="A75" s="462" t="s">
        <v>702</v>
      </c>
      <c r="B75" s="463" t="s">
        <v>732</v>
      </c>
      <c r="C75" s="471">
        <f>C76+C78</f>
        <v>243</v>
      </c>
      <c r="D75" s="471">
        <f>D76+D78</f>
        <v>243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 customHeight="1">
      <c r="A76" s="462" t="s">
        <v>733</v>
      </c>
      <c r="B76" s="463" t="s">
        <v>734</v>
      </c>
      <c r="C76" s="487">
        <v>243</v>
      </c>
      <c r="D76" s="457">
        <v>243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 customHeight="1">
      <c r="A77" s="462" t="s">
        <v>735</v>
      </c>
      <c r="B77" s="463" t="s">
        <v>736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 customHeight="1">
      <c r="A78" s="462" t="s">
        <v>737</v>
      </c>
      <c r="B78" s="463" t="s">
        <v>738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 customHeight="1">
      <c r="A79" s="462" t="s">
        <v>706</v>
      </c>
      <c r="B79" s="463" t="s">
        <v>739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 customHeight="1">
      <c r="A80" s="462" t="s">
        <v>740</v>
      </c>
      <c r="B80" s="463" t="s">
        <v>741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 customHeight="1">
      <c r="A81" s="462" t="s">
        <v>742</v>
      </c>
      <c r="B81" s="463" t="s">
        <v>743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 customHeight="1">
      <c r="A82" s="462" t="s">
        <v>744</v>
      </c>
      <c r="B82" s="463" t="s">
        <v>745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 customHeight="1">
      <c r="A83" s="462" t="s">
        <v>746</v>
      </c>
      <c r="B83" s="463" t="s">
        <v>747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 customHeight="1">
      <c r="A84" s="462" t="s">
        <v>748</v>
      </c>
      <c r="B84" s="463" t="s">
        <v>749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 customHeight="1">
      <c r="A85" s="462" t="s">
        <v>750</v>
      </c>
      <c r="B85" s="463" t="s">
        <v>751</v>
      </c>
      <c r="C85" s="461">
        <f>SUM(C86:C90)+C94</f>
        <v>305</v>
      </c>
      <c r="D85" s="461">
        <f>SUM(D86:D90)+D94</f>
        <v>300</v>
      </c>
      <c r="E85" s="461">
        <f>SUM(E86:E90)+E94</f>
        <v>5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 customHeight="1">
      <c r="A86" s="462" t="s">
        <v>752</v>
      </c>
      <c r="B86" s="463" t="s">
        <v>753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 customHeight="1">
      <c r="A87" s="462" t="s">
        <v>754</v>
      </c>
      <c r="B87" s="463" t="s">
        <v>755</v>
      </c>
      <c r="C87" s="487">
        <v>169</v>
      </c>
      <c r="D87" s="457">
        <v>169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 customHeight="1">
      <c r="A88" s="462" t="s">
        <v>756</v>
      </c>
      <c r="B88" s="463" t="s">
        <v>757</v>
      </c>
      <c r="C88" s="487">
        <v>50</v>
      </c>
      <c r="D88" s="457">
        <v>45</v>
      </c>
      <c r="E88" s="464">
        <f>C88-D88</f>
        <v>5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 customHeight="1">
      <c r="A89" s="462" t="s">
        <v>758</v>
      </c>
      <c r="B89" s="463" t="s">
        <v>759</v>
      </c>
      <c r="C89" s="487">
        <v>62</v>
      </c>
      <c r="D89" s="457">
        <v>62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 customHeight="1">
      <c r="A90" s="462" t="s">
        <v>760</v>
      </c>
      <c r="B90" s="463" t="s">
        <v>761</v>
      </c>
      <c r="C90" s="471">
        <f>SUM(C91:C93)</f>
        <v>18</v>
      </c>
      <c r="D90" s="471">
        <f>SUM(D91:D93)</f>
        <v>18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 customHeight="1">
      <c r="A91" s="462" t="s">
        <v>762</v>
      </c>
      <c r="B91" s="463" t="s">
        <v>763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 customHeight="1">
      <c r="A92" s="462" t="s">
        <v>670</v>
      </c>
      <c r="B92" s="463" t="s">
        <v>764</v>
      </c>
      <c r="C92" s="457">
        <v>9</v>
      </c>
      <c r="D92" s="457">
        <v>9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 customHeight="1">
      <c r="A93" s="462" t="s">
        <v>674</v>
      </c>
      <c r="B93" s="463" t="s">
        <v>765</v>
      </c>
      <c r="C93" s="457">
        <v>9</v>
      </c>
      <c r="D93" s="457">
        <v>9</v>
      </c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 customHeight="1">
      <c r="A94" s="462" t="s">
        <v>766</v>
      </c>
      <c r="B94" s="463" t="s">
        <v>767</v>
      </c>
      <c r="C94" s="457">
        <v>6</v>
      </c>
      <c r="D94" s="457">
        <v>6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 customHeight="1">
      <c r="A95" s="462" t="s">
        <v>768</v>
      </c>
      <c r="B95" s="463" t="s">
        <v>769</v>
      </c>
      <c r="C95" s="457">
        <v>105</v>
      </c>
      <c r="D95" s="457">
        <v>5</v>
      </c>
      <c r="E95" s="464">
        <f>C95-D95</f>
        <v>100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 customHeight="1">
      <c r="A96" s="466" t="s">
        <v>770</v>
      </c>
      <c r="B96" s="486" t="s">
        <v>771</v>
      </c>
      <c r="C96" s="461">
        <f>C85+C80+C75+C71+C95</f>
        <v>923</v>
      </c>
      <c r="D96" s="461">
        <f>D85+D80+D75+D71+D95</f>
        <v>589</v>
      </c>
      <c r="E96" s="461">
        <f>E85+E80+E75+E71+E95</f>
        <v>334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 customHeight="1">
      <c r="A97" s="454" t="s">
        <v>772</v>
      </c>
      <c r="B97" s="460" t="s">
        <v>773</v>
      </c>
      <c r="C97" s="461">
        <f>C96+C68+C66</f>
        <v>1143</v>
      </c>
      <c r="D97" s="461">
        <f>D96+D68+D66</f>
        <v>589</v>
      </c>
      <c r="E97" s="461">
        <f>E96+E68+E66</f>
        <v>554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 customHeight="1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 customHeight="1">
      <c r="A99" s="472" t="s">
        <v>774</v>
      </c>
      <c r="B99" s="491"/>
      <c r="C99" s="489"/>
      <c r="D99" s="489"/>
      <c r="E99" s="489"/>
      <c r="F99" s="492" t="s">
        <v>528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 customHeight="1">
      <c r="A100" s="449" t="s">
        <v>468</v>
      </c>
      <c r="B100" s="460" t="s">
        <v>469</v>
      </c>
      <c r="C100" s="449" t="s">
        <v>775</v>
      </c>
      <c r="D100" s="449" t="s">
        <v>776</v>
      </c>
      <c r="E100" s="449" t="s">
        <v>777</v>
      </c>
      <c r="F100" s="449" t="s">
        <v>778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 customHeight="1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 customHeight="1">
      <c r="A102" s="462" t="s">
        <v>779</v>
      </c>
      <c r="B102" s="463" t="s">
        <v>780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 customHeight="1">
      <c r="A103" s="462" t="s">
        <v>781</v>
      </c>
      <c r="B103" s="463" t="s">
        <v>782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 customHeight="1">
      <c r="A104" s="462" t="s">
        <v>783</v>
      </c>
      <c r="B104" s="463" t="s">
        <v>784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 customHeight="1">
      <c r="A105" s="497" t="s">
        <v>785</v>
      </c>
      <c r="B105" s="460" t="s">
        <v>786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 customHeight="1">
      <c r="A106" s="498" t="s">
        <v>787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788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30.07.2015г.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20" sqref="A20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789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790</v>
      </c>
      <c r="D3" s="513"/>
      <c r="E3" s="513"/>
      <c r="F3" s="513"/>
      <c r="G3" s="513"/>
      <c r="H3" s="509"/>
      <c r="I3" s="509"/>
    </row>
    <row r="4" spans="1:9" ht="15" customHeight="1">
      <c r="A4" s="514" t="s">
        <v>389</v>
      </c>
      <c r="B4" s="515"/>
      <c r="C4" s="137" t="str">
        <f>'справка №1-БАЛАНС'!E3</f>
        <v>"Специализирани Бизнес Системи" АД</v>
      </c>
      <c r="D4" s="137"/>
      <c r="E4" s="137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42185</v>
      </c>
      <c r="D5" s="279"/>
      <c r="E5" s="279"/>
      <c r="F5" s="518"/>
      <c r="G5" s="141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7"/>
      <c r="F6" s="357"/>
      <c r="G6" s="357"/>
      <c r="H6" s="357"/>
      <c r="I6" s="362" t="s">
        <v>791</v>
      </c>
    </row>
    <row r="7" spans="1:9" s="525" customFormat="1" ht="12" customHeight="1">
      <c r="A7" s="522" t="s">
        <v>468</v>
      </c>
      <c r="B7" s="523"/>
      <c r="C7" s="524" t="s">
        <v>792</v>
      </c>
      <c r="D7" s="524"/>
      <c r="E7" s="524"/>
      <c r="F7" s="524" t="s">
        <v>793</v>
      </c>
      <c r="G7" s="524"/>
      <c r="H7" s="524"/>
      <c r="I7" s="524"/>
    </row>
    <row r="8" spans="1:9" s="525" customFormat="1" ht="12.75" customHeight="1">
      <c r="A8" s="522"/>
      <c r="B8" s="526" t="s">
        <v>11</v>
      </c>
      <c r="C8" s="527" t="s">
        <v>794</v>
      </c>
      <c r="D8" s="527" t="s">
        <v>795</v>
      </c>
      <c r="E8" s="527" t="s">
        <v>796</v>
      </c>
      <c r="F8" s="528" t="s">
        <v>797</v>
      </c>
      <c r="G8" s="529" t="s">
        <v>798</v>
      </c>
      <c r="H8" s="529"/>
      <c r="I8" s="529" t="s">
        <v>799</v>
      </c>
    </row>
    <row r="9" spans="1:9" s="525" customFormat="1" ht="12.75">
      <c r="A9" s="522"/>
      <c r="B9" s="530"/>
      <c r="C9" s="531"/>
      <c r="D9" s="531"/>
      <c r="E9" s="531"/>
      <c r="F9" s="528"/>
      <c r="G9" s="524" t="s">
        <v>539</v>
      </c>
      <c r="H9" s="524" t="s">
        <v>540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800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801</v>
      </c>
      <c r="B12" s="539" t="s">
        <v>802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803</v>
      </c>
      <c r="B13" s="539" t="s">
        <v>804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603</v>
      </c>
      <c r="B14" s="539" t="s">
        <v>805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806</v>
      </c>
      <c r="B15" s="539" t="s">
        <v>807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808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571</v>
      </c>
      <c r="B17" s="545" t="s">
        <v>809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810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801</v>
      </c>
      <c r="B19" s="539" t="s">
        <v>811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812</v>
      </c>
      <c r="B20" s="539" t="s">
        <v>813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814</v>
      </c>
      <c r="B21" s="539" t="s">
        <v>815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816</v>
      </c>
      <c r="B22" s="539" t="s">
        <v>817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818</v>
      </c>
      <c r="B23" s="539" t="s">
        <v>819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820</v>
      </c>
      <c r="B24" s="539" t="s">
        <v>821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822</v>
      </c>
      <c r="B25" s="550" t="s">
        <v>823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824</v>
      </c>
      <c r="B26" s="545" t="s">
        <v>825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826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30.07.2015г.</v>
      </c>
      <c r="B30" s="557"/>
      <c r="C30" s="557"/>
      <c r="D30" s="558" t="s">
        <v>827</v>
      </c>
      <c r="E30" s="559"/>
      <c r="F30" s="559"/>
      <c r="G30" s="559"/>
      <c r="H30" s="560" t="s">
        <v>828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">
      <selection activeCell="C10" sqref="C10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829</v>
      </c>
      <c r="B2" s="567"/>
      <c r="C2" s="567"/>
      <c r="D2" s="567"/>
      <c r="E2" s="567"/>
      <c r="F2" s="567"/>
    </row>
    <row r="3" spans="1:6" ht="12.75" customHeight="1">
      <c r="A3" s="567" t="s">
        <v>830</v>
      </c>
      <c r="B3" s="567"/>
      <c r="C3" s="567"/>
      <c r="D3" s="567"/>
      <c r="E3" s="567"/>
      <c r="F3" s="567"/>
    </row>
    <row r="4" spans="1:6" ht="12.75" customHeight="1">
      <c r="A4" s="568" t="s">
        <v>389</v>
      </c>
      <c r="B4" s="137" t="str">
        <f>'справка №1-БАЛАНС'!E3</f>
        <v>"Специализирани Бизнес Системи" АД</v>
      </c>
      <c r="C4" s="137"/>
      <c r="D4" s="137"/>
      <c r="E4" s="139" t="s">
        <v>3</v>
      </c>
      <c r="F4" s="569">
        <f>'справка №1-БАЛАНС'!H3</f>
        <v>121814067</v>
      </c>
    </row>
    <row r="5" spans="1:13" ht="15" customHeight="1">
      <c r="A5" s="570" t="s">
        <v>831</v>
      </c>
      <c r="B5" s="279">
        <f>+'справка №1-БАЛАНС'!E5</f>
        <v>42185</v>
      </c>
      <c r="C5" s="279"/>
      <c r="D5" s="571"/>
      <c r="E5" s="141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1:15" s="577" customFormat="1" ht="12.75" customHeight="1">
      <c r="A6" s="573" t="s">
        <v>832</v>
      </c>
      <c r="B6" s="574" t="s">
        <v>11</v>
      </c>
      <c r="C6" s="575" t="s">
        <v>833</v>
      </c>
      <c r="D6" s="575" t="s">
        <v>834</v>
      </c>
      <c r="E6" s="575" t="s">
        <v>835</v>
      </c>
      <c r="F6" s="575" t="s">
        <v>836</v>
      </c>
      <c r="G6" s="576"/>
      <c r="H6" s="576"/>
      <c r="I6" s="576"/>
      <c r="J6" s="576"/>
      <c r="K6" s="576"/>
      <c r="L6" s="576"/>
      <c r="M6" s="576"/>
      <c r="N6" s="576"/>
      <c r="O6" s="576"/>
    </row>
    <row r="7" spans="1:6" s="577" customFormat="1" ht="12.75" customHeight="1">
      <c r="A7" s="575" t="s">
        <v>17</v>
      </c>
      <c r="B7" s="574" t="s">
        <v>18</v>
      </c>
      <c r="C7" s="575">
        <v>1</v>
      </c>
      <c r="D7" s="575">
        <v>2</v>
      </c>
      <c r="E7" s="575">
        <v>3</v>
      </c>
      <c r="F7" s="575">
        <v>4</v>
      </c>
    </row>
    <row r="8" spans="1:6" ht="14.25" customHeight="1">
      <c r="A8" s="578" t="s">
        <v>837</v>
      </c>
      <c r="B8" s="579"/>
      <c r="C8" s="580"/>
      <c r="D8" s="580"/>
      <c r="E8" s="580"/>
      <c r="F8" s="580"/>
    </row>
    <row r="9" spans="1:6" ht="18" customHeight="1">
      <c r="A9" s="581" t="s">
        <v>838</v>
      </c>
      <c r="B9" s="582"/>
      <c r="C9" s="580"/>
      <c r="D9" s="580"/>
      <c r="E9" s="580"/>
      <c r="F9" s="580"/>
    </row>
    <row r="10" spans="1:6" ht="14.25" customHeight="1">
      <c r="A10" s="581" t="s">
        <v>839</v>
      </c>
      <c r="B10" s="582"/>
      <c r="C10" s="583">
        <v>300</v>
      </c>
      <c r="D10" s="583">
        <v>60</v>
      </c>
      <c r="E10" s="583"/>
      <c r="F10" s="584">
        <f>C10-E10</f>
        <v>300</v>
      </c>
    </row>
    <row r="11" spans="1:6" ht="12.75" customHeight="1">
      <c r="A11" s="581" t="s">
        <v>840</v>
      </c>
      <c r="B11" s="582"/>
      <c r="C11" s="583">
        <v>3</v>
      </c>
      <c r="D11" s="583">
        <v>50.49</v>
      </c>
      <c r="E11" s="583"/>
      <c r="F11" s="584">
        <v>0</v>
      </c>
    </row>
    <row r="12" spans="1:6" ht="12.75" customHeight="1">
      <c r="A12" s="581" t="s">
        <v>841</v>
      </c>
      <c r="B12" s="582"/>
      <c r="C12" s="583">
        <v>5</v>
      </c>
      <c r="D12" s="583">
        <v>100</v>
      </c>
      <c r="E12" s="583"/>
      <c r="F12" s="584">
        <v>0</v>
      </c>
    </row>
    <row r="13" spans="1:6" ht="12.75" customHeight="1">
      <c r="A13" s="581" t="s">
        <v>842</v>
      </c>
      <c r="B13" s="582"/>
      <c r="C13" s="583">
        <v>5</v>
      </c>
      <c r="D13" s="583">
        <v>100</v>
      </c>
      <c r="E13" s="583"/>
      <c r="F13" s="584">
        <v>0</v>
      </c>
    </row>
    <row r="14" spans="1:6" ht="12.75" customHeight="1">
      <c r="A14" s="581" t="s">
        <v>843</v>
      </c>
      <c r="B14" s="582"/>
      <c r="C14" s="583">
        <v>14</v>
      </c>
      <c r="D14" s="583">
        <v>70</v>
      </c>
      <c r="E14" s="583"/>
      <c r="F14" s="584">
        <v>0</v>
      </c>
    </row>
    <row r="15" spans="1:6" ht="12.75" customHeight="1">
      <c r="A15" s="581" t="s">
        <v>844</v>
      </c>
      <c r="B15" s="582"/>
      <c r="C15" s="583">
        <v>79</v>
      </c>
      <c r="D15" s="583">
        <v>79</v>
      </c>
      <c r="E15" s="583"/>
      <c r="F15" s="584">
        <v>0</v>
      </c>
    </row>
    <row r="16" spans="1:6" ht="12.75" customHeight="1">
      <c r="A16" s="581">
        <v>7</v>
      </c>
      <c r="B16" s="582"/>
      <c r="C16" s="583"/>
      <c r="D16" s="583"/>
      <c r="E16" s="583"/>
      <c r="F16" s="584">
        <f>C16-E16</f>
        <v>0</v>
      </c>
    </row>
    <row r="17" spans="1:6" ht="12.75" customHeight="1">
      <c r="A17" s="581">
        <v>8</v>
      </c>
      <c r="B17" s="582"/>
      <c r="C17" s="583"/>
      <c r="D17" s="583"/>
      <c r="E17" s="583"/>
      <c r="F17" s="584">
        <f>C17-E17</f>
        <v>0</v>
      </c>
    </row>
    <row r="18" spans="1:6" ht="12.75" customHeight="1">
      <c r="A18" s="581">
        <v>9</v>
      </c>
      <c r="B18" s="582"/>
      <c r="C18" s="583"/>
      <c r="D18" s="583"/>
      <c r="E18" s="583"/>
      <c r="F18" s="584">
        <f>C18-E18</f>
        <v>0</v>
      </c>
    </row>
    <row r="19" spans="1:6" ht="12.75" customHeight="1">
      <c r="A19" s="581">
        <v>10</v>
      </c>
      <c r="B19" s="582"/>
      <c r="C19" s="583"/>
      <c r="D19" s="583"/>
      <c r="E19" s="583"/>
      <c r="F19" s="584">
        <f>C19-E19</f>
        <v>0</v>
      </c>
    </row>
    <row r="20" spans="1:6" ht="12.75" customHeight="1">
      <c r="A20" s="581">
        <v>11</v>
      </c>
      <c r="B20" s="582"/>
      <c r="C20" s="583"/>
      <c r="D20" s="583"/>
      <c r="E20" s="583"/>
      <c r="F20" s="584">
        <f>C20-E20</f>
        <v>0</v>
      </c>
    </row>
    <row r="21" spans="1:6" ht="12.75" customHeight="1">
      <c r="A21" s="581">
        <v>12</v>
      </c>
      <c r="B21" s="582"/>
      <c r="C21" s="583"/>
      <c r="D21" s="583"/>
      <c r="E21" s="583"/>
      <c r="F21" s="584">
        <f>C21-E21</f>
        <v>0</v>
      </c>
    </row>
    <row r="22" spans="1:6" ht="12.75" customHeight="1">
      <c r="A22" s="581">
        <v>13</v>
      </c>
      <c r="B22" s="582"/>
      <c r="C22" s="583"/>
      <c r="D22" s="583"/>
      <c r="E22" s="583"/>
      <c r="F22" s="584">
        <f>C22-E22</f>
        <v>0</v>
      </c>
    </row>
    <row r="23" spans="1:6" ht="12" customHeight="1">
      <c r="A23" s="581">
        <v>14</v>
      </c>
      <c r="B23" s="582"/>
      <c r="C23" s="583"/>
      <c r="D23" s="583"/>
      <c r="E23" s="583"/>
      <c r="F23" s="584">
        <f>C23-E23</f>
        <v>0</v>
      </c>
    </row>
    <row r="24" spans="1:6" ht="12.75" customHeight="1">
      <c r="A24" s="581">
        <v>15</v>
      </c>
      <c r="B24" s="582"/>
      <c r="C24" s="583"/>
      <c r="D24" s="583"/>
      <c r="E24" s="583"/>
      <c r="F24" s="584">
        <f>C24-E24</f>
        <v>0</v>
      </c>
    </row>
    <row r="25" spans="1:16" ht="11.25" customHeight="1">
      <c r="A25" s="585" t="s">
        <v>571</v>
      </c>
      <c r="B25" s="586" t="s">
        <v>845</v>
      </c>
      <c r="C25" s="580">
        <f>SUM(C10:C24)</f>
        <v>406</v>
      </c>
      <c r="D25" s="580"/>
      <c r="E25" s="580">
        <f>SUM(E10:E24)</f>
        <v>0</v>
      </c>
      <c r="F25" s="587">
        <f>SUM(F10:F24)</f>
        <v>300</v>
      </c>
      <c r="G25" s="588"/>
      <c r="H25" s="588"/>
      <c r="I25" s="588"/>
      <c r="J25" s="588"/>
      <c r="K25" s="588"/>
      <c r="L25" s="588"/>
      <c r="M25" s="588"/>
      <c r="N25" s="588"/>
      <c r="O25" s="588"/>
      <c r="P25" s="588"/>
    </row>
    <row r="26" spans="1:6" ht="16.5" customHeight="1">
      <c r="A26" s="581" t="s">
        <v>846</v>
      </c>
      <c r="B26" s="589"/>
      <c r="C26" s="580"/>
      <c r="D26" s="580"/>
      <c r="E26" s="580"/>
      <c r="F26" s="587"/>
    </row>
    <row r="27" spans="1:6" ht="12.75" customHeight="1">
      <c r="A27" s="581" t="s">
        <v>547</v>
      </c>
      <c r="B27" s="589"/>
      <c r="C27" s="583"/>
      <c r="D27" s="583"/>
      <c r="E27" s="583"/>
      <c r="F27" s="584">
        <f>C27-E27</f>
        <v>0</v>
      </c>
    </row>
    <row r="28" spans="1:6" ht="12.75" customHeight="1">
      <c r="A28" s="581" t="s">
        <v>550</v>
      </c>
      <c r="B28" s="589"/>
      <c r="C28" s="583"/>
      <c r="D28" s="583"/>
      <c r="E28" s="583"/>
      <c r="F28" s="584">
        <f>C28-E28</f>
        <v>0</v>
      </c>
    </row>
    <row r="29" spans="1:6" ht="12.75" customHeight="1">
      <c r="A29" s="581" t="s">
        <v>553</v>
      </c>
      <c r="B29" s="589"/>
      <c r="C29" s="583"/>
      <c r="D29" s="583"/>
      <c r="E29" s="583"/>
      <c r="F29" s="584">
        <f>C29-E29</f>
        <v>0</v>
      </c>
    </row>
    <row r="30" spans="1:6" ht="12.75" customHeight="1">
      <c r="A30" s="581" t="s">
        <v>556</v>
      </c>
      <c r="B30" s="589"/>
      <c r="C30" s="583"/>
      <c r="D30" s="583"/>
      <c r="E30" s="583"/>
      <c r="F30" s="584">
        <f>C30-E30</f>
        <v>0</v>
      </c>
    </row>
    <row r="31" spans="1:6" ht="12.75" customHeight="1">
      <c r="A31" s="581">
        <v>5</v>
      </c>
      <c r="B31" s="582"/>
      <c r="C31" s="583"/>
      <c r="D31" s="583"/>
      <c r="E31" s="583"/>
      <c r="F31" s="584">
        <f>C31-E31</f>
        <v>0</v>
      </c>
    </row>
    <row r="32" spans="1:6" ht="12.75" customHeight="1">
      <c r="A32" s="581">
        <v>6</v>
      </c>
      <c r="B32" s="582"/>
      <c r="C32" s="583"/>
      <c r="D32" s="583"/>
      <c r="E32" s="583"/>
      <c r="F32" s="584">
        <f>C32-E32</f>
        <v>0</v>
      </c>
    </row>
    <row r="33" spans="1:6" ht="12.75" customHeight="1">
      <c r="A33" s="581">
        <v>7</v>
      </c>
      <c r="B33" s="582"/>
      <c r="C33" s="583"/>
      <c r="D33" s="583"/>
      <c r="E33" s="583"/>
      <c r="F33" s="584">
        <f>C33-E33</f>
        <v>0</v>
      </c>
    </row>
    <row r="34" spans="1:6" ht="12.75" customHeight="1">
      <c r="A34" s="581">
        <v>8</v>
      </c>
      <c r="B34" s="582"/>
      <c r="C34" s="583"/>
      <c r="D34" s="583"/>
      <c r="E34" s="583"/>
      <c r="F34" s="584">
        <f>C34-E34</f>
        <v>0</v>
      </c>
    </row>
    <row r="35" spans="1:6" ht="12.75" customHeight="1">
      <c r="A35" s="581">
        <v>9</v>
      </c>
      <c r="B35" s="582"/>
      <c r="C35" s="583"/>
      <c r="D35" s="583"/>
      <c r="E35" s="583"/>
      <c r="F35" s="584">
        <f>C35-E35</f>
        <v>0</v>
      </c>
    </row>
    <row r="36" spans="1:6" ht="12.75" customHeight="1">
      <c r="A36" s="581">
        <v>10</v>
      </c>
      <c r="B36" s="582"/>
      <c r="C36" s="583"/>
      <c r="D36" s="583"/>
      <c r="E36" s="583"/>
      <c r="F36" s="584">
        <f>C36-E36</f>
        <v>0</v>
      </c>
    </row>
    <row r="37" spans="1:6" ht="12.75" customHeight="1">
      <c r="A37" s="581">
        <v>11</v>
      </c>
      <c r="B37" s="582"/>
      <c r="C37" s="583"/>
      <c r="D37" s="583"/>
      <c r="E37" s="583"/>
      <c r="F37" s="584">
        <f>C37-E37</f>
        <v>0</v>
      </c>
    </row>
    <row r="38" spans="1:6" ht="12.75" customHeight="1">
      <c r="A38" s="581">
        <v>12</v>
      </c>
      <c r="B38" s="582"/>
      <c r="C38" s="583"/>
      <c r="D38" s="583"/>
      <c r="E38" s="583"/>
      <c r="F38" s="584">
        <f>C38-E38</f>
        <v>0</v>
      </c>
    </row>
    <row r="39" spans="1:6" ht="12.75" customHeight="1">
      <c r="A39" s="581">
        <v>13</v>
      </c>
      <c r="B39" s="582"/>
      <c r="C39" s="583"/>
      <c r="D39" s="583"/>
      <c r="E39" s="583"/>
      <c r="F39" s="584">
        <f>C39-E39</f>
        <v>0</v>
      </c>
    </row>
    <row r="40" spans="1:6" ht="12" customHeight="1">
      <c r="A40" s="581">
        <v>14</v>
      </c>
      <c r="B40" s="582"/>
      <c r="C40" s="583"/>
      <c r="D40" s="583"/>
      <c r="E40" s="583"/>
      <c r="F40" s="584">
        <f>C40-E40</f>
        <v>0</v>
      </c>
    </row>
    <row r="41" spans="1:6" ht="12.75" customHeight="1">
      <c r="A41" s="581">
        <v>15</v>
      </c>
      <c r="B41" s="582"/>
      <c r="C41" s="583"/>
      <c r="D41" s="583"/>
      <c r="E41" s="583"/>
      <c r="F41" s="584">
        <f>C41-E41</f>
        <v>0</v>
      </c>
    </row>
    <row r="42" spans="1:16" ht="15" customHeight="1">
      <c r="A42" s="585" t="s">
        <v>824</v>
      </c>
      <c r="B42" s="586" t="s">
        <v>847</v>
      </c>
      <c r="C42" s="580">
        <f>SUM(C27:C41)</f>
        <v>0</v>
      </c>
      <c r="D42" s="580"/>
      <c r="E42" s="580">
        <f>SUM(E27:E41)</f>
        <v>0</v>
      </c>
      <c r="F42" s="587">
        <f>SUM(F27:F41)</f>
        <v>0</v>
      </c>
      <c r="G42" s="588"/>
      <c r="H42" s="588"/>
      <c r="I42" s="588"/>
      <c r="J42" s="588"/>
      <c r="K42" s="588"/>
      <c r="L42" s="588"/>
      <c r="M42" s="588"/>
      <c r="N42" s="588"/>
      <c r="O42" s="588"/>
      <c r="P42" s="588"/>
    </row>
    <row r="43" spans="1:6" ht="12.75" customHeight="1">
      <c r="A43" s="581" t="s">
        <v>848</v>
      </c>
      <c r="B43" s="589"/>
      <c r="C43" s="580"/>
      <c r="D43" s="580"/>
      <c r="E43" s="580"/>
      <c r="F43" s="587"/>
    </row>
    <row r="44" spans="1:6" ht="12.75" customHeight="1">
      <c r="A44" s="581" t="s">
        <v>849</v>
      </c>
      <c r="B44" s="589"/>
      <c r="C44" s="583">
        <v>5</v>
      </c>
      <c r="D44" s="583">
        <v>100</v>
      </c>
      <c r="E44" s="583"/>
      <c r="F44" s="584">
        <v>0</v>
      </c>
    </row>
    <row r="45" spans="1:6" ht="12.75" customHeight="1">
      <c r="A45" s="581" t="s">
        <v>850</v>
      </c>
      <c r="B45" s="589"/>
      <c r="C45" s="583">
        <v>2</v>
      </c>
      <c r="D45" s="583">
        <v>25</v>
      </c>
      <c r="E45" s="583"/>
      <c r="F45" s="584">
        <v>0</v>
      </c>
    </row>
    <row r="46" spans="1:6" ht="12.75" customHeight="1">
      <c r="A46" s="581" t="s">
        <v>851</v>
      </c>
      <c r="B46" s="589"/>
      <c r="C46" s="583">
        <v>25</v>
      </c>
      <c r="D46" s="583">
        <v>49</v>
      </c>
      <c r="E46" s="583"/>
      <c r="F46" s="584">
        <f>C46-E46</f>
        <v>25</v>
      </c>
    </row>
    <row r="47" spans="1:6" ht="12.75" customHeight="1">
      <c r="A47" s="581">
        <v>4</v>
      </c>
      <c r="B47" s="589"/>
      <c r="C47" s="583"/>
      <c r="D47" s="583"/>
      <c r="E47" s="583"/>
      <c r="F47" s="584">
        <f>C47-E47</f>
        <v>0</v>
      </c>
    </row>
    <row r="48" spans="1:6" ht="12.75" customHeight="1">
      <c r="A48" s="581">
        <v>5</v>
      </c>
      <c r="B48" s="582"/>
      <c r="C48" s="583"/>
      <c r="D48" s="583"/>
      <c r="E48" s="583"/>
      <c r="F48" s="584">
        <f>C48-E48</f>
        <v>0</v>
      </c>
    </row>
    <row r="49" spans="1:6" ht="12.75" customHeight="1">
      <c r="A49" s="581">
        <v>6</v>
      </c>
      <c r="B49" s="582"/>
      <c r="C49" s="583"/>
      <c r="D49" s="583"/>
      <c r="E49" s="583"/>
      <c r="F49" s="584">
        <f>C49-E49</f>
        <v>0</v>
      </c>
    </row>
    <row r="50" spans="1:6" ht="12.75" customHeight="1">
      <c r="A50" s="581">
        <v>7</v>
      </c>
      <c r="B50" s="582"/>
      <c r="C50" s="583"/>
      <c r="D50" s="583"/>
      <c r="E50" s="583"/>
      <c r="F50" s="584">
        <f>C50-E50</f>
        <v>0</v>
      </c>
    </row>
    <row r="51" spans="1:6" ht="12.75" customHeight="1">
      <c r="A51" s="581">
        <v>8</v>
      </c>
      <c r="B51" s="582"/>
      <c r="C51" s="583"/>
      <c r="D51" s="583"/>
      <c r="E51" s="583"/>
      <c r="F51" s="584">
        <f>C51-E51</f>
        <v>0</v>
      </c>
    </row>
    <row r="52" spans="1:6" ht="12.75" customHeight="1">
      <c r="A52" s="581">
        <v>9</v>
      </c>
      <c r="B52" s="582"/>
      <c r="C52" s="583"/>
      <c r="D52" s="583"/>
      <c r="E52" s="583"/>
      <c r="F52" s="584">
        <f>C52-E52</f>
        <v>0</v>
      </c>
    </row>
    <row r="53" spans="1:6" ht="12.75" customHeight="1">
      <c r="A53" s="581">
        <v>10</v>
      </c>
      <c r="B53" s="582"/>
      <c r="C53" s="583"/>
      <c r="D53" s="583"/>
      <c r="E53" s="583"/>
      <c r="F53" s="584">
        <f>C53-E53</f>
        <v>0</v>
      </c>
    </row>
    <row r="54" spans="1:6" ht="12.75" customHeight="1">
      <c r="A54" s="581">
        <v>11</v>
      </c>
      <c r="B54" s="582"/>
      <c r="C54" s="583"/>
      <c r="D54" s="583"/>
      <c r="E54" s="583"/>
      <c r="F54" s="584">
        <f>C54-E54</f>
        <v>0</v>
      </c>
    </row>
    <row r="55" spans="1:6" ht="12.75" customHeight="1">
      <c r="A55" s="581">
        <v>12</v>
      </c>
      <c r="B55" s="582"/>
      <c r="C55" s="583"/>
      <c r="D55" s="583"/>
      <c r="E55" s="583"/>
      <c r="F55" s="584">
        <f>C55-E55</f>
        <v>0</v>
      </c>
    </row>
    <row r="56" spans="1:6" ht="12.75" customHeight="1">
      <c r="A56" s="581">
        <v>13</v>
      </c>
      <c r="B56" s="582"/>
      <c r="C56" s="583"/>
      <c r="D56" s="583"/>
      <c r="E56" s="583"/>
      <c r="F56" s="584">
        <f>C56-E56</f>
        <v>0</v>
      </c>
    </row>
    <row r="57" spans="1:6" ht="12" customHeight="1">
      <c r="A57" s="581">
        <v>14</v>
      </c>
      <c r="B57" s="582"/>
      <c r="C57" s="583"/>
      <c r="D57" s="583"/>
      <c r="E57" s="583"/>
      <c r="F57" s="584">
        <f>C57-E57</f>
        <v>0</v>
      </c>
    </row>
    <row r="58" spans="1:6" ht="12.75" customHeight="1">
      <c r="A58" s="581">
        <v>15</v>
      </c>
      <c r="B58" s="582"/>
      <c r="C58" s="583"/>
      <c r="D58" s="583"/>
      <c r="E58" s="583"/>
      <c r="F58" s="584">
        <f>C58-E58</f>
        <v>0</v>
      </c>
    </row>
    <row r="59" spans="1:16" ht="12" customHeight="1">
      <c r="A59" s="585" t="s">
        <v>852</v>
      </c>
      <c r="B59" s="586" t="s">
        <v>853</v>
      </c>
      <c r="C59" s="580">
        <f>SUM(C44:C58)</f>
        <v>32</v>
      </c>
      <c r="D59" s="580"/>
      <c r="E59" s="580">
        <f>SUM(E44:E58)</f>
        <v>0</v>
      </c>
      <c r="F59" s="587">
        <f>SUM(F44:F58)</f>
        <v>25</v>
      </c>
      <c r="G59" s="588"/>
      <c r="H59" s="588"/>
      <c r="I59" s="588"/>
      <c r="J59" s="588"/>
      <c r="K59" s="588"/>
      <c r="L59" s="588"/>
      <c r="M59" s="588"/>
      <c r="N59" s="588"/>
      <c r="O59" s="588"/>
      <c r="P59" s="588"/>
    </row>
    <row r="60" spans="1:6" ht="18.75" customHeight="1">
      <c r="A60" s="581" t="s">
        <v>854</v>
      </c>
      <c r="B60" s="589"/>
      <c r="C60" s="580"/>
      <c r="D60" s="580"/>
      <c r="E60" s="580"/>
      <c r="F60" s="587"/>
    </row>
    <row r="61" spans="1:6" ht="12.75" customHeight="1">
      <c r="A61" s="581" t="s">
        <v>855</v>
      </c>
      <c r="B61" s="589"/>
      <c r="C61" s="583">
        <v>1</v>
      </c>
      <c r="D61" s="583">
        <v>9</v>
      </c>
      <c r="E61" s="583"/>
      <c r="F61" s="584">
        <v>9</v>
      </c>
    </row>
    <row r="62" spans="1:6" ht="12.75" customHeight="1">
      <c r="A62" s="581" t="s">
        <v>550</v>
      </c>
      <c r="B62" s="589"/>
      <c r="C62" s="583"/>
      <c r="D62" s="583"/>
      <c r="E62" s="583"/>
      <c r="F62" s="584">
        <f>C62-E62</f>
        <v>0</v>
      </c>
    </row>
    <row r="63" spans="1:6" ht="12.75" customHeight="1">
      <c r="A63" s="581" t="s">
        <v>553</v>
      </c>
      <c r="B63" s="589"/>
      <c r="C63" s="583"/>
      <c r="D63" s="583"/>
      <c r="E63" s="583"/>
      <c r="F63" s="584">
        <f>C63-E63</f>
        <v>0</v>
      </c>
    </row>
    <row r="64" spans="1:6" ht="12.75" customHeight="1">
      <c r="A64" s="581" t="s">
        <v>556</v>
      </c>
      <c r="B64" s="589"/>
      <c r="C64" s="583"/>
      <c r="D64" s="583"/>
      <c r="E64" s="583"/>
      <c r="F64" s="584">
        <f>C64-E64</f>
        <v>0</v>
      </c>
    </row>
    <row r="65" spans="1:6" ht="12.75" customHeight="1">
      <c r="A65" s="581">
        <v>5</v>
      </c>
      <c r="B65" s="582"/>
      <c r="C65" s="583"/>
      <c r="D65" s="583"/>
      <c r="E65" s="583"/>
      <c r="F65" s="584">
        <f>C65-E65</f>
        <v>0</v>
      </c>
    </row>
    <row r="66" spans="1:6" ht="12.75" customHeight="1">
      <c r="A66" s="581">
        <v>6</v>
      </c>
      <c r="B66" s="582"/>
      <c r="C66" s="583"/>
      <c r="D66" s="583"/>
      <c r="E66" s="583"/>
      <c r="F66" s="584">
        <f>C66-E66</f>
        <v>0</v>
      </c>
    </row>
    <row r="67" spans="1:6" ht="12.75" customHeight="1">
      <c r="A67" s="581">
        <v>7</v>
      </c>
      <c r="B67" s="582"/>
      <c r="C67" s="583"/>
      <c r="D67" s="583"/>
      <c r="E67" s="583"/>
      <c r="F67" s="584">
        <f>C67-E67</f>
        <v>0</v>
      </c>
    </row>
    <row r="68" spans="1:6" ht="12.75" customHeight="1">
      <c r="A68" s="581">
        <v>8</v>
      </c>
      <c r="B68" s="582"/>
      <c r="C68" s="583"/>
      <c r="D68" s="583"/>
      <c r="E68" s="583"/>
      <c r="F68" s="584">
        <f>C68-E68</f>
        <v>0</v>
      </c>
    </row>
    <row r="69" spans="1:6" ht="12.75" customHeight="1">
      <c r="A69" s="581">
        <v>9</v>
      </c>
      <c r="B69" s="582"/>
      <c r="C69" s="583"/>
      <c r="D69" s="583"/>
      <c r="E69" s="583"/>
      <c r="F69" s="584">
        <f>C69-E69</f>
        <v>0</v>
      </c>
    </row>
    <row r="70" spans="1:6" ht="12.75" customHeight="1">
      <c r="A70" s="581">
        <v>10</v>
      </c>
      <c r="B70" s="582"/>
      <c r="C70" s="583"/>
      <c r="D70" s="583"/>
      <c r="E70" s="583"/>
      <c r="F70" s="584">
        <f>C70-E70</f>
        <v>0</v>
      </c>
    </row>
    <row r="71" spans="1:6" ht="12.75" customHeight="1">
      <c r="A71" s="581">
        <v>11</v>
      </c>
      <c r="B71" s="582"/>
      <c r="C71" s="583"/>
      <c r="D71" s="583"/>
      <c r="E71" s="583"/>
      <c r="F71" s="584">
        <f>C71-E71</f>
        <v>0</v>
      </c>
    </row>
    <row r="72" spans="1:6" ht="12.75" customHeight="1">
      <c r="A72" s="581">
        <v>12</v>
      </c>
      <c r="B72" s="582"/>
      <c r="C72" s="583"/>
      <c r="D72" s="583"/>
      <c r="E72" s="583"/>
      <c r="F72" s="584">
        <f>C72-E72</f>
        <v>0</v>
      </c>
    </row>
    <row r="73" spans="1:6" ht="12.75" customHeight="1">
      <c r="A73" s="581">
        <v>13</v>
      </c>
      <c r="B73" s="582"/>
      <c r="C73" s="583"/>
      <c r="D73" s="583"/>
      <c r="E73" s="583"/>
      <c r="F73" s="584">
        <f>C73-E73</f>
        <v>0</v>
      </c>
    </row>
    <row r="74" spans="1:6" ht="12" customHeight="1">
      <c r="A74" s="581">
        <v>14</v>
      </c>
      <c r="B74" s="582"/>
      <c r="C74" s="583"/>
      <c r="D74" s="583"/>
      <c r="E74" s="583"/>
      <c r="F74" s="584">
        <f>C74-E74</f>
        <v>0</v>
      </c>
    </row>
    <row r="75" spans="1:6" ht="12.75" customHeight="1">
      <c r="A75" s="581">
        <v>15</v>
      </c>
      <c r="B75" s="582"/>
      <c r="C75" s="583"/>
      <c r="D75" s="583"/>
      <c r="E75" s="583"/>
      <c r="F75" s="584">
        <f>C75-E75</f>
        <v>0</v>
      </c>
    </row>
    <row r="76" spans="1:16" ht="14.25" customHeight="1">
      <c r="A76" s="585" t="s">
        <v>588</v>
      </c>
      <c r="B76" s="586" t="s">
        <v>856</v>
      </c>
      <c r="C76" s="580">
        <f>SUM(C61:C75)</f>
        <v>1</v>
      </c>
      <c r="D76" s="580"/>
      <c r="E76" s="580">
        <f>SUM(E61:E75)</f>
        <v>0</v>
      </c>
      <c r="F76" s="587">
        <f>SUM(F61:F75)</f>
        <v>9</v>
      </c>
      <c r="G76" s="588"/>
      <c r="H76" s="588"/>
      <c r="I76" s="588"/>
      <c r="J76" s="588"/>
      <c r="K76" s="588"/>
      <c r="L76" s="588"/>
      <c r="M76" s="588"/>
      <c r="N76" s="588"/>
      <c r="O76" s="588"/>
      <c r="P76" s="588"/>
    </row>
    <row r="77" spans="1:16" ht="20.25" customHeight="1">
      <c r="A77" s="590" t="s">
        <v>857</v>
      </c>
      <c r="B77" s="586" t="s">
        <v>858</v>
      </c>
      <c r="C77" s="580">
        <f>C76+C59+C42+C25</f>
        <v>439</v>
      </c>
      <c r="D77" s="580"/>
      <c r="E77" s="580">
        <f>E76+E59+E42+E25</f>
        <v>0</v>
      </c>
      <c r="F77" s="587">
        <f>F76+F59+F42+F25</f>
        <v>334</v>
      </c>
      <c r="G77" s="588"/>
      <c r="H77" s="588"/>
      <c r="I77" s="588"/>
      <c r="J77" s="588"/>
      <c r="K77" s="588"/>
      <c r="L77" s="588"/>
      <c r="M77" s="588"/>
      <c r="N77" s="588"/>
      <c r="O77" s="588"/>
      <c r="P77" s="588"/>
    </row>
    <row r="78" spans="1:6" ht="15" customHeight="1">
      <c r="A78" s="578" t="s">
        <v>859</v>
      </c>
      <c r="B78" s="586"/>
      <c r="C78" s="580"/>
      <c r="D78" s="580"/>
      <c r="E78" s="580"/>
      <c r="F78" s="587"/>
    </row>
    <row r="79" spans="1:6" ht="14.25" customHeight="1">
      <c r="A79" s="581" t="s">
        <v>838</v>
      </c>
      <c r="B79" s="589"/>
      <c r="C79" s="580"/>
      <c r="D79" s="580"/>
      <c r="E79" s="580"/>
      <c r="F79" s="587"/>
    </row>
    <row r="80" spans="1:6" ht="12.75" customHeight="1">
      <c r="A80" s="581" t="s">
        <v>860</v>
      </c>
      <c r="B80" s="589"/>
      <c r="C80" s="583">
        <v>21</v>
      </c>
      <c r="D80" s="583">
        <v>97</v>
      </c>
      <c r="E80" s="583"/>
      <c r="F80" s="584">
        <v>0</v>
      </c>
    </row>
    <row r="81" spans="1:6" ht="12.75" customHeight="1">
      <c r="A81" s="581" t="s">
        <v>861</v>
      </c>
      <c r="B81" s="589"/>
      <c r="C81" s="583"/>
      <c r="D81" s="583"/>
      <c r="E81" s="583"/>
      <c r="F81" s="584">
        <f>C81-E81</f>
        <v>0</v>
      </c>
    </row>
    <row r="82" spans="1:6" ht="12.75" customHeight="1">
      <c r="A82" s="581" t="s">
        <v>553</v>
      </c>
      <c r="B82" s="589"/>
      <c r="C82" s="583"/>
      <c r="D82" s="583"/>
      <c r="E82" s="583"/>
      <c r="F82" s="584">
        <f>C82-E82</f>
        <v>0</v>
      </c>
    </row>
    <row r="83" spans="1:6" ht="12.75" customHeight="1">
      <c r="A83" s="581" t="s">
        <v>556</v>
      </c>
      <c r="B83" s="589"/>
      <c r="C83" s="583"/>
      <c r="D83" s="583"/>
      <c r="E83" s="583"/>
      <c r="F83" s="584">
        <f>C83-E83</f>
        <v>0</v>
      </c>
    </row>
    <row r="84" spans="1:6" ht="12.75" customHeight="1">
      <c r="A84" s="581">
        <v>5</v>
      </c>
      <c r="B84" s="582"/>
      <c r="C84" s="583"/>
      <c r="D84" s="583"/>
      <c r="E84" s="583"/>
      <c r="F84" s="584">
        <f>C84-E84</f>
        <v>0</v>
      </c>
    </row>
    <row r="85" spans="1:6" ht="12.75" customHeight="1">
      <c r="A85" s="581">
        <v>6</v>
      </c>
      <c r="B85" s="582"/>
      <c r="C85" s="583"/>
      <c r="D85" s="583"/>
      <c r="E85" s="583"/>
      <c r="F85" s="584">
        <f>C85-E85</f>
        <v>0</v>
      </c>
    </row>
    <row r="86" spans="1:6" ht="12.75" customHeight="1">
      <c r="A86" s="581">
        <v>7</v>
      </c>
      <c r="B86" s="582"/>
      <c r="C86" s="583"/>
      <c r="D86" s="583"/>
      <c r="E86" s="583"/>
      <c r="F86" s="584">
        <f>C86-E86</f>
        <v>0</v>
      </c>
    </row>
    <row r="87" spans="1:6" ht="12.75" customHeight="1">
      <c r="A87" s="581">
        <v>8</v>
      </c>
      <c r="B87" s="582"/>
      <c r="C87" s="583"/>
      <c r="D87" s="583"/>
      <c r="E87" s="583"/>
      <c r="F87" s="584">
        <f>C87-E87</f>
        <v>0</v>
      </c>
    </row>
    <row r="88" spans="1:6" ht="12" customHeight="1">
      <c r="A88" s="581">
        <v>9</v>
      </c>
      <c r="B88" s="582"/>
      <c r="C88" s="583"/>
      <c r="D88" s="583"/>
      <c r="E88" s="583"/>
      <c r="F88" s="584">
        <f>C88-E88</f>
        <v>0</v>
      </c>
    </row>
    <row r="89" spans="1:6" ht="12.75" customHeight="1">
      <c r="A89" s="581">
        <v>10</v>
      </c>
      <c r="B89" s="582"/>
      <c r="C89" s="583"/>
      <c r="D89" s="583"/>
      <c r="E89" s="583"/>
      <c r="F89" s="584">
        <f>C89-E89</f>
        <v>0</v>
      </c>
    </row>
    <row r="90" spans="1:6" ht="12.75" customHeight="1">
      <c r="A90" s="581">
        <v>11</v>
      </c>
      <c r="B90" s="582"/>
      <c r="C90" s="583"/>
      <c r="D90" s="583"/>
      <c r="E90" s="583"/>
      <c r="F90" s="584">
        <f>C90-E90</f>
        <v>0</v>
      </c>
    </row>
    <row r="91" spans="1:6" ht="12.75" customHeight="1">
      <c r="A91" s="581">
        <v>12</v>
      </c>
      <c r="B91" s="582"/>
      <c r="C91" s="583"/>
      <c r="D91" s="583"/>
      <c r="E91" s="583"/>
      <c r="F91" s="584">
        <f>C91-E91</f>
        <v>0</v>
      </c>
    </row>
    <row r="92" spans="1:6" ht="12.75" customHeight="1">
      <c r="A92" s="581">
        <v>13</v>
      </c>
      <c r="B92" s="582"/>
      <c r="C92" s="583"/>
      <c r="D92" s="583"/>
      <c r="E92" s="583"/>
      <c r="F92" s="584">
        <f>C92-E92</f>
        <v>0</v>
      </c>
    </row>
    <row r="93" spans="1:6" ht="12" customHeight="1">
      <c r="A93" s="581">
        <v>14</v>
      </c>
      <c r="B93" s="582"/>
      <c r="C93" s="583"/>
      <c r="D93" s="583"/>
      <c r="E93" s="583"/>
      <c r="F93" s="584">
        <f>C93-E93</f>
        <v>0</v>
      </c>
    </row>
    <row r="94" spans="1:6" ht="12.75" customHeight="1">
      <c r="A94" s="581">
        <v>15</v>
      </c>
      <c r="B94" s="582"/>
      <c r="C94" s="583"/>
      <c r="D94" s="583"/>
      <c r="E94" s="583"/>
      <c r="F94" s="584">
        <f>C94-E94</f>
        <v>0</v>
      </c>
    </row>
    <row r="95" spans="1:16" ht="15" customHeight="1">
      <c r="A95" s="585" t="s">
        <v>571</v>
      </c>
      <c r="B95" s="586" t="s">
        <v>862</v>
      </c>
      <c r="C95" s="580">
        <f>SUM(C80:C94)</f>
        <v>21</v>
      </c>
      <c r="D95" s="580"/>
      <c r="E95" s="580">
        <f>SUM(E80:E94)</f>
        <v>0</v>
      </c>
      <c r="F95" s="587">
        <f>SUM(F80:F94)</f>
        <v>0</v>
      </c>
      <c r="G95" s="588"/>
      <c r="H95" s="588"/>
      <c r="I95" s="588"/>
      <c r="J95" s="588"/>
      <c r="K95" s="588"/>
      <c r="L95" s="588"/>
      <c r="M95" s="588"/>
      <c r="N95" s="588"/>
      <c r="O95" s="588"/>
      <c r="P95" s="588"/>
    </row>
    <row r="96" spans="1:6" ht="15.75" customHeight="1">
      <c r="A96" s="581" t="s">
        <v>846</v>
      </c>
      <c r="B96" s="589"/>
      <c r="C96" s="580"/>
      <c r="D96" s="580"/>
      <c r="E96" s="580"/>
      <c r="F96" s="587"/>
    </row>
    <row r="97" spans="1:6" ht="12.75" customHeight="1">
      <c r="A97" s="581" t="s">
        <v>547</v>
      </c>
      <c r="B97" s="589"/>
      <c r="C97" s="583"/>
      <c r="D97" s="583"/>
      <c r="E97" s="583"/>
      <c r="F97" s="584">
        <f>C97-E97</f>
        <v>0</v>
      </c>
    </row>
    <row r="98" spans="1:6" ht="12.75" customHeight="1">
      <c r="A98" s="581" t="s">
        <v>550</v>
      </c>
      <c r="B98" s="589"/>
      <c r="C98" s="583"/>
      <c r="D98" s="583"/>
      <c r="E98" s="583"/>
      <c r="F98" s="584">
        <f>C98-E98</f>
        <v>0</v>
      </c>
    </row>
    <row r="99" spans="1:6" ht="12.75" customHeight="1">
      <c r="A99" s="581" t="s">
        <v>553</v>
      </c>
      <c r="B99" s="589"/>
      <c r="C99" s="583"/>
      <c r="D99" s="583"/>
      <c r="E99" s="583"/>
      <c r="F99" s="584">
        <f>C99-E99</f>
        <v>0</v>
      </c>
    </row>
    <row r="100" spans="1:6" ht="12.75" customHeight="1">
      <c r="A100" s="581" t="s">
        <v>556</v>
      </c>
      <c r="B100" s="589"/>
      <c r="C100" s="583"/>
      <c r="D100" s="583"/>
      <c r="E100" s="583"/>
      <c r="F100" s="584">
        <f>C100-E100</f>
        <v>0</v>
      </c>
    </row>
    <row r="101" spans="1:6" ht="12.75" customHeight="1">
      <c r="A101" s="581">
        <v>5</v>
      </c>
      <c r="B101" s="582"/>
      <c r="C101" s="583"/>
      <c r="D101" s="583"/>
      <c r="E101" s="583"/>
      <c r="F101" s="584">
        <f>C101-E101</f>
        <v>0</v>
      </c>
    </row>
    <row r="102" spans="1:6" ht="12.75" customHeight="1">
      <c r="A102" s="581">
        <v>6</v>
      </c>
      <c r="B102" s="582"/>
      <c r="C102" s="583"/>
      <c r="D102" s="583"/>
      <c r="E102" s="583"/>
      <c r="F102" s="584">
        <f>C102-E102</f>
        <v>0</v>
      </c>
    </row>
    <row r="103" spans="1:6" ht="12.75" customHeight="1">
      <c r="A103" s="581">
        <v>7</v>
      </c>
      <c r="B103" s="582"/>
      <c r="C103" s="583"/>
      <c r="D103" s="583"/>
      <c r="E103" s="583"/>
      <c r="F103" s="584">
        <f>C103-E103</f>
        <v>0</v>
      </c>
    </row>
    <row r="104" spans="1:6" ht="12.75" customHeight="1">
      <c r="A104" s="581">
        <v>8</v>
      </c>
      <c r="B104" s="582"/>
      <c r="C104" s="583"/>
      <c r="D104" s="583"/>
      <c r="E104" s="583"/>
      <c r="F104" s="584">
        <f>C104-E104</f>
        <v>0</v>
      </c>
    </row>
    <row r="105" spans="1:6" ht="12" customHeight="1">
      <c r="A105" s="581">
        <v>9</v>
      </c>
      <c r="B105" s="582"/>
      <c r="C105" s="583"/>
      <c r="D105" s="583"/>
      <c r="E105" s="583"/>
      <c r="F105" s="584">
        <f>C105-E105</f>
        <v>0</v>
      </c>
    </row>
    <row r="106" spans="1:6" ht="12.75" customHeight="1">
      <c r="A106" s="581">
        <v>10</v>
      </c>
      <c r="B106" s="582"/>
      <c r="C106" s="583"/>
      <c r="D106" s="583"/>
      <c r="E106" s="583"/>
      <c r="F106" s="584">
        <f>C106-E106</f>
        <v>0</v>
      </c>
    </row>
    <row r="107" spans="1:6" ht="12.75" customHeight="1">
      <c r="A107" s="581">
        <v>11</v>
      </c>
      <c r="B107" s="582"/>
      <c r="C107" s="583"/>
      <c r="D107" s="583"/>
      <c r="E107" s="583"/>
      <c r="F107" s="584">
        <f>C107-E107</f>
        <v>0</v>
      </c>
    </row>
    <row r="108" spans="1:6" ht="12.75" customHeight="1">
      <c r="A108" s="581">
        <v>12</v>
      </c>
      <c r="B108" s="582"/>
      <c r="C108" s="583"/>
      <c r="D108" s="583"/>
      <c r="E108" s="583"/>
      <c r="F108" s="584">
        <f>C108-E108</f>
        <v>0</v>
      </c>
    </row>
    <row r="109" spans="1:6" ht="12.75" customHeight="1">
      <c r="A109" s="581">
        <v>13</v>
      </c>
      <c r="B109" s="582"/>
      <c r="C109" s="583"/>
      <c r="D109" s="583"/>
      <c r="E109" s="583"/>
      <c r="F109" s="584">
        <f>C109-E109</f>
        <v>0</v>
      </c>
    </row>
    <row r="110" spans="1:6" ht="12" customHeight="1">
      <c r="A110" s="581">
        <v>14</v>
      </c>
      <c r="B110" s="582"/>
      <c r="C110" s="583"/>
      <c r="D110" s="583"/>
      <c r="E110" s="583"/>
      <c r="F110" s="584">
        <f>C110-E110</f>
        <v>0</v>
      </c>
    </row>
    <row r="111" spans="1:6" ht="12.75" customHeight="1">
      <c r="A111" s="581">
        <v>15</v>
      </c>
      <c r="B111" s="582"/>
      <c r="C111" s="583"/>
      <c r="D111" s="583"/>
      <c r="E111" s="583"/>
      <c r="F111" s="584">
        <f>C111-E111</f>
        <v>0</v>
      </c>
    </row>
    <row r="112" spans="1:16" ht="11.25" customHeight="1">
      <c r="A112" s="585" t="s">
        <v>824</v>
      </c>
      <c r="B112" s="586" t="s">
        <v>863</v>
      </c>
      <c r="C112" s="580">
        <f>SUM(C97:C111)</f>
        <v>0</v>
      </c>
      <c r="D112" s="580"/>
      <c r="E112" s="580">
        <f>SUM(E97:E111)</f>
        <v>0</v>
      </c>
      <c r="F112" s="587">
        <f>SUM(F97:F111)</f>
        <v>0</v>
      </c>
      <c r="G112" s="588"/>
      <c r="H112" s="588"/>
      <c r="I112" s="588"/>
      <c r="J112" s="588"/>
      <c r="K112" s="588"/>
      <c r="L112" s="588"/>
      <c r="M112" s="588"/>
      <c r="N112" s="588"/>
      <c r="O112" s="588"/>
      <c r="P112" s="588"/>
    </row>
    <row r="113" spans="1:6" ht="15" customHeight="1">
      <c r="A113" s="581" t="s">
        <v>848</v>
      </c>
      <c r="B113" s="589"/>
      <c r="C113" s="580"/>
      <c r="D113" s="580"/>
      <c r="E113" s="580"/>
      <c r="F113" s="587"/>
    </row>
    <row r="114" spans="1:6" ht="12.75" customHeight="1">
      <c r="A114" s="581" t="s">
        <v>547</v>
      </c>
      <c r="B114" s="589"/>
      <c r="C114" s="583"/>
      <c r="D114" s="583"/>
      <c r="E114" s="583"/>
      <c r="F114" s="584">
        <f>C114-E114</f>
        <v>0</v>
      </c>
    </row>
    <row r="115" spans="1:6" ht="12.75" customHeight="1">
      <c r="A115" s="581" t="s">
        <v>550</v>
      </c>
      <c r="B115" s="589"/>
      <c r="C115" s="583"/>
      <c r="D115" s="583"/>
      <c r="E115" s="583"/>
      <c r="F115" s="584">
        <f>C115-E115</f>
        <v>0</v>
      </c>
    </row>
    <row r="116" spans="1:6" ht="12.75" customHeight="1">
      <c r="A116" s="581" t="s">
        <v>553</v>
      </c>
      <c r="B116" s="589"/>
      <c r="C116" s="583"/>
      <c r="D116" s="583"/>
      <c r="E116" s="583"/>
      <c r="F116" s="584">
        <f>C116-E116</f>
        <v>0</v>
      </c>
    </row>
    <row r="117" spans="1:6" ht="12.75" customHeight="1">
      <c r="A117" s="581" t="s">
        <v>556</v>
      </c>
      <c r="B117" s="589"/>
      <c r="C117" s="583"/>
      <c r="D117" s="583"/>
      <c r="E117" s="583"/>
      <c r="F117" s="584">
        <f>C117-E117</f>
        <v>0</v>
      </c>
    </row>
    <row r="118" spans="1:6" ht="12.75" customHeight="1">
      <c r="A118" s="581">
        <v>5</v>
      </c>
      <c r="B118" s="582"/>
      <c r="C118" s="583"/>
      <c r="D118" s="583"/>
      <c r="E118" s="583"/>
      <c r="F118" s="584">
        <f>C118-E118</f>
        <v>0</v>
      </c>
    </row>
    <row r="119" spans="1:6" ht="12.75" customHeight="1">
      <c r="A119" s="581">
        <v>6</v>
      </c>
      <c r="B119" s="582"/>
      <c r="C119" s="583"/>
      <c r="D119" s="583"/>
      <c r="E119" s="583"/>
      <c r="F119" s="584">
        <f>C119-E119</f>
        <v>0</v>
      </c>
    </row>
    <row r="120" spans="1:6" ht="12.75" customHeight="1">
      <c r="A120" s="581">
        <v>7</v>
      </c>
      <c r="B120" s="582"/>
      <c r="C120" s="583"/>
      <c r="D120" s="583"/>
      <c r="E120" s="583"/>
      <c r="F120" s="584">
        <f>C120-E120</f>
        <v>0</v>
      </c>
    </row>
    <row r="121" spans="1:6" ht="12.75" customHeight="1">
      <c r="A121" s="581">
        <v>8</v>
      </c>
      <c r="B121" s="582"/>
      <c r="C121" s="583"/>
      <c r="D121" s="583"/>
      <c r="E121" s="583"/>
      <c r="F121" s="584">
        <f>C121-E121</f>
        <v>0</v>
      </c>
    </row>
    <row r="122" spans="1:6" ht="12" customHeight="1">
      <c r="A122" s="581">
        <v>9</v>
      </c>
      <c r="B122" s="582"/>
      <c r="C122" s="583"/>
      <c r="D122" s="583"/>
      <c r="E122" s="583"/>
      <c r="F122" s="584">
        <f>C122-E122</f>
        <v>0</v>
      </c>
    </row>
    <row r="123" spans="1:6" ht="12.75" customHeight="1">
      <c r="A123" s="581">
        <v>10</v>
      </c>
      <c r="B123" s="582"/>
      <c r="C123" s="583"/>
      <c r="D123" s="583"/>
      <c r="E123" s="583"/>
      <c r="F123" s="584">
        <f>C123-E123</f>
        <v>0</v>
      </c>
    </row>
    <row r="124" spans="1:6" ht="12.75" customHeight="1">
      <c r="A124" s="581">
        <v>11</v>
      </c>
      <c r="B124" s="582"/>
      <c r="C124" s="583"/>
      <c r="D124" s="583"/>
      <c r="E124" s="583"/>
      <c r="F124" s="584">
        <f>C124-E124</f>
        <v>0</v>
      </c>
    </row>
    <row r="125" spans="1:6" ht="12.75" customHeight="1">
      <c r="A125" s="581">
        <v>12</v>
      </c>
      <c r="B125" s="582"/>
      <c r="C125" s="583"/>
      <c r="D125" s="583"/>
      <c r="E125" s="583"/>
      <c r="F125" s="584">
        <f>C125-E125</f>
        <v>0</v>
      </c>
    </row>
    <row r="126" spans="1:6" ht="12.75" customHeight="1">
      <c r="A126" s="581">
        <v>13</v>
      </c>
      <c r="B126" s="582"/>
      <c r="C126" s="583"/>
      <c r="D126" s="583"/>
      <c r="E126" s="583"/>
      <c r="F126" s="584">
        <f>C126-E126</f>
        <v>0</v>
      </c>
    </row>
    <row r="127" spans="1:6" ht="12" customHeight="1">
      <c r="A127" s="581">
        <v>14</v>
      </c>
      <c r="B127" s="582"/>
      <c r="C127" s="583"/>
      <c r="D127" s="583"/>
      <c r="E127" s="583"/>
      <c r="F127" s="584">
        <f>C127-E127</f>
        <v>0</v>
      </c>
    </row>
    <row r="128" spans="1:6" ht="12.75" customHeight="1">
      <c r="A128" s="581">
        <v>15</v>
      </c>
      <c r="B128" s="582"/>
      <c r="C128" s="583"/>
      <c r="D128" s="583"/>
      <c r="E128" s="583"/>
      <c r="F128" s="584">
        <f>C128-E128</f>
        <v>0</v>
      </c>
    </row>
    <row r="129" spans="1:16" ht="15.75" customHeight="1">
      <c r="A129" s="585" t="s">
        <v>852</v>
      </c>
      <c r="B129" s="586" t="s">
        <v>864</v>
      </c>
      <c r="C129" s="580">
        <f>SUM(C114:C128)</f>
        <v>0</v>
      </c>
      <c r="D129" s="580"/>
      <c r="E129" s="580">
        <f>SUM(E114:E128)</f>
        <v>0</v>
      </c>
      <c r="F129" s="587">
        <f>SUM(F114:F128)</f>
        <v>0</v>
      </c>
      <c r="G129" s="588"/>
      <c r="H129" s="588"/>
      <c r="I129" s="588"/>
      <c r="J129" s="588"/>
      <c r="K129" s="588"/>
      <c r="L129" s="588"/>
      <c r="M129" s="588"/>
      <c r="N129" s="588"/>
      <c r="O129" s="588"/>
      <c r="P129" s="588"/>
    </row>
    <row r="130" spans="1:6" ht="12.75" customHeight="1">
      <c r="A130" s="581" t="s">
        <v>854</v>
      </c>
      <c r="B130" s="589"/>
      <c r="C130" s="580"/>
      <c r="D130" s="580"/>
      <c r="E130" s="580"/>
      <c r="F130" s="587"/>
    </row>
    <row r="131" spans="1:6" ht="12.75" customHeight="1">
      <c r="A131" s="581" t="s">
        <v>547</v>
      </c>
      <c r="B131" s="589"/>
      <c r="C131" s="583"/>
      <c r="D131" s="583"/>
      <c r="E131" s="583"/>
      <c r="F131" s="584">
        <f>C131-E131</f>
        <v>0</v>
      </c>
    </row>
    <row r="132" spans="1:6" ht="12.75" customHeight="1">
      <c r="A132" s="581" t="s">
        <v>550</v>
      </c>
      <c r="B132" s="589"/>
      <c r="C132" s="583"/>
      <c r="D132" s="583"/>
      <c r="E132" s="583"/>
      <c r="F132" s="584">
        <f>C132-E132</f>
        <v>0</v>
      </c>
    </row>
    <row r="133" spans="1:6" ht="12.75" customHeight="1">
      <c r="A133" s="581" t="s">
        <v>553</v>
      </c>
      <c r="B133" s="589"/>
      <c r="C133" s="583"/>
      <c r="D133" s="583"/>
      <c r="E133" s="583"/>
      <c r="F133" s="584">
        <f>C133-E133</f>
        <v>0</v>
      </c>
    </row>
    <row r="134" spans="1:6" ht="12.75" customHeight="1">
      <c r="A134" s="581" t="s">
        <v>556</v>
      </c>
      <c r="B134" s="589"/>
      <c r="C134" s="583"/>
      <c r="D134" s="583"/>
      <c r="E134" s="583"/>
      <c r="F134" s="584">
        <f>C134-E134</f>
        <v>0</v>
      </c>
    </row>
    <row r="135" spans="1:6" ht="12.75" customHeight="1">
      <c r="A135" s="581">
        <v>5</v>
      </c>
      <c r="B135" s="582"/>
      <c r="C135" s="583"/>
      <c r="D135" s="583"/>
      <c r="E135" s="583"/>
      <c r="F135" s="584">
        <f>C135-E135</f>
        <v>0</v>
      </c>
    </row>
    <row r="136" spans="1:6" ht="12.75" customHeight="1">
      <c r="A136" s="581">
        <v>6</v>
      </c>
      <c r="B136" s="582"/>
      <c r="C136" s="583"/>
      <c r="D136" s="583"/>
      <c r="E136" s="583"/>
      <c r="F136" s="584">
        <f>C136-E136</f>
        <v>0</v>
      </c>
    </row>
    <row r="137" spans="1:6" ht="12.75" customHeight="1">
      <c r="A137" s="581">
        <v>7</v>
      </c>
      <c r="B137" s="582"/>
      <c r="C137" s="583"/>
      <c r="D137" s="583"/>
      <c r="E137" s="583"/>
      <c r="F137" s="584">
        <f>C137-E137</f>
        <v>0</v>
      </c>
    </row>
    <row r="138" spans="1:6" ht="12.75" customHeight="1">
      <c r="A138" s="581">
        <v>8</v>
      </c>
      <c r="B138" s="582"/>
      <c r="C138" s="583"/>
      <c r="D138" s="583"/>
      <c r="E138" s="583"/>
      <c r="F138" s="584">
        <f>C138-E138</f>
        <v>0</v>
      </c>
    </row>
    <row r="139" spans="1:6" ht="12" customHeight="1">
      <c r="A139" s="581">
        <v>9</v>
      </c>
      <c r="B139" s="582"/>
      <c r="C139" s="583"/>
      <c r="D139" s="583"/>
      <c r="E139" s="583"/>
      <c r="F139" s="584">
        <f>C139-E139</f>
        <v>0</v>
      </c>
    </row>
    <row r="140" spans="1:6" ht="12.75" customHeight="1">
      <c r="A140" s="581">
        <v>10</v>
      </c>
      <c r="B140" s="582"/>
      <c r="C140" s="583"/>
      <c r="D140" s="583"/>
      <c r="E140" s="583"/>
      <c r="F140" s="584">
        <f>C140-E140</f>
        <v>0</v>
      </c>
    </row>
    <row r="141" spans="1:6" ht="12.75" customHeight="1">
      <c r="A141" s="581">
        <v>11</v>
      </c>
      <c r="B141" s="582"/>
      <c r="C141" s="583"/>
      <c r="D141" s="583"/>
      <c r="E141" s="583"/>
      <c r="F141" s="584">
        <f>C141-E141</f>
        <v>0</v>
      </c>
    </row>
    <row r="142" spans="1:6" ht="12.75" customHeight="1">
      <c r="A142" s="581">
        <v>12</v>
      </c>
      <c r="B142" s="582"/>
      <c r="C142" s="583"/>
      <c r="D142" s="583"/>
      <c r="E142" s="583"/>
      <c r="F142" s="584">
        <f>C142-E142</f>
        <v>0</v>
      </c>
    </row>
    <row r="143" spans="1:6" ht="12.75" customHeight="1">
      <c r="A143" s="581">
        <v>13</v>
      </c>
      <c r="B143" s="582"/>
      <c r="C143" s="583"/>
      <c r="D143" s="583"/>
      <c r="E143" s="583"/>
      <c r="F143" s="584">
        <f>C143-E143</f>
        <v>0</v>
      </c>
    </row>
    <row r="144" spans="1:6" ht="12" customHeight="1">
      <c r="A144" s="581">
        <v>14</v>
      </c>
      <c r="B144" s="582"/>
      <c r="C144" s="583"/>
      <c r="D144" s="583"/>
      <c r="E144" s="583"/>
      <c r="F144" s="584">
        <f>C144-E144</f>
        <v>0</v>
      </c>
    </row>
    <row r="145" spans="1:6" ht="12.75" customHeight="1">
      <c r="A145" s="581">
        <v>15</v>
      </c>
      <c r="B145" s="582"/>
      <c r="C145" s="583"/>
      <c r="D145" s="583"/>
      <c r="E145" s="583"/>
      <c r="F145" s="584">
        <f>C145-E145</f>
        <v>0</v>
      </c>
    </row>
    <row r="146" spans="1:16" ht="17.25" customHeight="1">
      <c r="A146" s="585" t="s">
        <v>588</v>
      </c>
      <c r="B146" s="586" t="s">
        <v>865</v>
      </c>
      <c r="C146" s="580">
        <f>SUM(C131:C145)</f>
        <v>0</v>
      </c>
      <c r="D146" s="580"/>
      <c r="E146" s="580">
        <f>SUM(E131:E145)</f>
        <v>0</v>
      </c>
      <c r="F146" s="587">
        <f>SUM(F131:F145)</f>
        <v>0</v>
      </c>
      <c r="G146" s="588"/>
      <c r="H146" s="588"/>
      <c r="I146" s="588"/>
      <c r="J146" s="588"/>
      <c r="K146" s="588"/>
      <c r="L146" s="588"/>
      <c r="M146" s="588"/>
      <c r="N146" s="588"/>
      <c r="O146" s="588"/>
      <c r="P146" s="588"/>
    </row>
    <row r="147" spans="1:16" ht="19.5" customHeight="1">
      <c r="A147" s="590" t="s">
        <v>866</v>
      </c>
      <c r="B147" s="586" t="s">
        <v>867</v>
      </c>
      <c r="C147" s="580">
        <f>C146+C129+C112+C95</f>
        <v>21</v>
      </c>
      <c r="D147" s="580"/>
      <c r="E147" s="580">
        <f>E146+E129+E112+E95</f>
        <v>0</v>
      </c>
      <c r="F147" s="587">
        <f>F146+F129+F112+F95</f>
        <v>0</v>
      </c>
      <c r="G147" s="588"/>
      <c r="H147" s="588"/>
      <c r="I147" s="588"/>
      <c r="J147" s="588"/>
      <c r="K147" s="588"/>
      <c r="L147" s="588"/>
      <c r="M147" s="588"/>
      <c r="N147" s="588"/>
      <c r="O147" s="588"/>
      <c r="P147" s="588"/>
    </row>
    <row r="148" spans="1:16" ht="19.5" customHeight="1">
      <c r="A148" s="591"/>
      <c r="B148" s="592"/>
      <c r="C148" s="593"/>
      <c r="D148" s="593"/>
      <c r="E148" s="593"/>
      <c r="F148" s="594"/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6" ht="12.75" customHeight="1">
      <c r="A149" s="595" t="str">
        <f>+'справка №1-БАЛАНС'!A98</f>
        <v>Дата на съставяне: 30.07.2015г.</v>
      </c>
      <c r="B149" s="596"/>
      <c r="C149" s="502" t="str">
        <f>+'справка №1-БАЛАНС'!C98</f>
        <v>Съставител: Радостина Цолева</v>
      </c>
      <c r="D149" s="502"/>
      <c r="E149" s="502"/>
      <c r="F149" s="502"/>
    </row>
    <row r="150" spans="1:6" ht="12.75" customHeight="1">
      <c r="A150" s="597"/>
      <c r="B150" s="598"/>
      <c r="C150" s="597"/>
      <c r="D150" s="597"/>
      <c r="E150" s="597"/>
      <c r="F150" s="597"/>
    </row>
    <row r="151" spans="1:6" ht="12.75" customHeight="1">
      <c r="A151" s="597"/>
      <c r="B151" s="598"/>
      <c r="C151" s="502" t="s">
        <v>278</v>
      </c>
      <c r="D151" s="502"/>
      <c r="E151" s="502"/>
      <c r="F151" s="502"/>
    </row>
    <row r="152" spans="3:5" ht="12.75" customHeight="1">
      <c r="C152" s="599"/>
      <c r="E152" s="599"/>
    </row>
  </sheetData>
  <sheetProtection selectLockedCells="1" selectUnlockedCells="1"/>
  <mergeCells count="6">
    <mergeCell ref="A2:F2"/>
    <mergeCell ref="A3:F3"/>
    <mergeCell ref="B4:D4"/>
    <mergeCell ref="B5:C5"/>
    <mergeCell ref="C149:F149"/>
    <mergeCell ref="C151:F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2015-07-30T12:27:54Z</cp:lastPrinted>
  <dcterms:created xsi:type="dcterms:W3CDTF">2000-06-29T13:02:40Z</dcterms:created>
  <dcterms:modified xsi:type="dcterms:W3CDTF">2015-07-30T14:25:16Z</dcterms:modified>
  <cp:category/>
  <cp:version/>
  <cp:contentType/>
  <cp:contentStatus/>
  <cp:revision>432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