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25" yWindow="616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<sst xmlns="http://schemas.openxmlformats.org/spreadsheetml/2006/main" count="1070" uniqueCount="874">
  <si>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</si>
  <si>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</si>
  <si>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</si>
  <si>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</si>
  <si>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</si>
  <si>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</si>
  <si>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</si>
  <si>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</si>
  <si>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</si>
  <si>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</si>
  <si>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</si>
  <si>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</si>
  <si>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</si>
  <si>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</si>
  <si>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</si>
  <si>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</si>
  <si>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</si>
  <si>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</si>
  <si>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</si>
  <si>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</si>
  <si>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</si>
  <si>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</si>
  <si>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</si>
  <si>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</si>
  <si>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</si>
  <si>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</si>
  <si>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</si>
  <si>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</si>
  <si>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</si>
  <si>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</si>
  <si>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</si>
  <si>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</si>
  <si>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</si>
  <si>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</si>
  <si>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</si>
  <si>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</si>
  <si>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</si>
  <si>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</si>
  <si>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</si>
  <si>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</si>
  <si>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</si>
  <si>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</si>
  <si>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</si>
  <si>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</si>
  <si>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</si>
  <si>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</si>
  <si>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</si>
  <si>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</si>
  <si>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</si>
  <si>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</si>
  <si>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</si>
  <si>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</si>
  <si>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</si>
  <si>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</si>
  <si>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</si>
  <si>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</si>
  <si>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</si>
  <si>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</si>
  <si>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</si>
  <si>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</si>
  <si>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</si>
  <si>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</si>
  <si>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</si>
  <si>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</si>
  <si>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</si>
  <si>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</si>
  <si>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</si>
  <si>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</si>
  <si>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</si>
  <si>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</si>
  <si>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</si>
  <si>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</si>
  <si>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</si>
  <si>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</si>
  <si>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</si>
  <si>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</si>
  <si>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</si>
  <si>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</si>
  <si>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</si>
  <si>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</si>
  <si>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</si>
  <si>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</si>
  <si>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</si>
  <si>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</si>
  <si>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</si>
  <si>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</si>
  <si>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</si>
  <si>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</si>
  <si>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</si>
  <si>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</si>
  <si>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</si>
  <si>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</si>
  <si>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</si>
  <si>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</si>
  <si>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</si>
  <si>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</si>
  <si>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</si>
  <si>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</si>
  <si>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</si>
  <si>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</si>
  <si>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</si>
  <si>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</si>
  <si>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</si>
  <si>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</si>
  <si>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</si>
  <si>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</si>
  <si>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</si>
  <si>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</si>
  <si>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</si>
  <si>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</si>
  <si>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</si>
  <si>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</si>
  <si>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</si>
  <si>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</si>
  <si>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</si>
  <si>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</si>
  <si>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</si>
  <si>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</si>
  <si>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</si>
  <si>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</si>
  <si>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</si>
  <si>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</si>
  <si>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</si>
  <si>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</si>
  <si>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</si>
  <si>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</si>
  <si>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</si>
  <si>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</si>
  <si>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</si>
  <si>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</si>
  <si>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</si>
  <si>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</si>
  <si>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</si>
  <si>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</si>
  <si>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</si>
  <si>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</si>
  <si>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</si>
  <si>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</si>
  <si>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</si>
  <si>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</si>
  <si>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</si>
  <si>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</si>
  <si>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</si>
  <si>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</si>
  <si>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</si>
  <si>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</si>
  <si>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</si>
  <si>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</si>
  <si>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</si>
  <si>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</si>
  <si>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</si>
  <si>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</si>
  <si>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</si>
  <si>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</si>
  <si>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</si>
  <si>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</si>
  <si>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</si>
  <si>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</si>
  <si>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</si>
  <si>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</si>
  <si>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</si>
  <si>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</si>
  <si>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</si>
  <si>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</si>
  <si>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</si>
  <si>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</si>
  <si>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</si>
  <si>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</si>
  <si>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</si>
  <si>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</si>
  <si>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</si>
  <si>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</si>
  <si>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</si>
  <si>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</si>
  <si>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</si>
  <si>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</si>
  <si>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</si>
  <si>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</si>
  <si>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</si>
  <si>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</si>
  <si>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</si>
  <si>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</si>
  <si>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</si>
  <si>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</si>
  <si>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</si>
  <si>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</si>
  <si>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</si>
  <si>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</si>
  <si>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</si>
  <si>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</si>
  <si>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</si>
  <si>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</si>
  <si>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</si>
  <si>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</si>
  <si>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</si>
  <si>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</si>
  <si>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</si>
  <si>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</si>
  <si>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</si>
  <si>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</si>
  <si>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</si>
  <si>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</si>
  <si>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</si>
  <si>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</si>
  <si>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</si>
  <si>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</si>
  <si>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</si>
  <si>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</si>
  <si>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</si>
  <si>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</si>
  <si>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</si>
  <si>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</si>
  <si>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</si>
  <si>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</si>
  <si>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</si>
  <si>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</si>
  <si>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</si>
  <si>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</si>
  <si>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</si>
  <si>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</si>
  <si>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</si>
  <si>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</si>
  <si>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</si>
  <si>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</si>
  <si>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</si>
  <si>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</si>
  <si>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</si>
  <si>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</si>
  <si>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</si>
  <si>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</si>
  <si>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</si>
  <si>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</si>
  <si>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</si>
  <si>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</si>
  <si>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</si>
  <si>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</si>
  <si>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</si>
  <si>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</si>
  <si>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</si>
  <si>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</si>
  <si>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</si>
  <si>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</si>
  <si>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</si>
  <si>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</si>
  <si>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</si>
  <si>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</si>
  <si>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</si>
  <si>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</si>
  <si>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</si>
  <si>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</si>
  <si>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</si>
  <si>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</si>
  <si>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</si>
  <si>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</si>
  <si>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</si>
  <si>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</si>
  <si>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</si>
  <si>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</si>
  <si>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</si>
  <si>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</si>
  <si>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</si>
  <si>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</si>
  <si>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</si>
  <si>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</si>
  <si>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</si>
  <si>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</si>
  <si>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</si>
  <si>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</si>
  <si>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</si>
  <si>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</si>
  <si>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</si>
  <si>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</si>
  <si>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</si>
  <si>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</si>
  <si>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</si>
  <si>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</si>
  <si>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</si>
  <si>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</si>
  <si>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</si>
  <si>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</si>
  <si>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</si>
  <si>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</si>
  <si>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</si>
  <si>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</si>
  <si>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</si>
  <si>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</si>
  <si>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</si>
  <si>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</si>
  <si>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</si>
  <si>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</si>
  <si>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</si>
  <si>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</si>
  <si>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</si>
  <si>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</si>
  <si>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</si>
  <si>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</si>
  <si>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</si>
  <si>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</si>
  <si>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</si>
  <si>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</si>
  <si>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</si>
  <si>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</si>
  <si>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</si>
  <si>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</si>
  <si>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</si>
  <si>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</si>
  <si>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</si>
  <si>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</si>
  <si>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</si>
  <si>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</si>
  <si>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</si>
  <si>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</si>
  <si>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</si>
  <si>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</si>
  <si>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</si>
  <si>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</si>
  <si>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</si>
  <si>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</si>
  <si>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</si>
  <si>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</si>
  <si>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</si>
  <si>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</si>
  <si>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</si>
  <si>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</si>
  <si>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</si>
  <si>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</si>
  <si>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</si>
  <si>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</si>
  <si>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</si>
  <si>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</si>
  <si>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</si>
  <si>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</si>
  <si>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</si>
  <si>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</si>
  <si>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</si>
  <si>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</si>
  <si>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</si>
  <si>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</si>
  <si>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</si>
  <si>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</si>
  <si>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</si>
  <si>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</si>
  <si>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</si>
  <si>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</si>
  <si>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</si>
  <si>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</si>
  <si>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</si>
  <si>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</si>
  <si>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</si>
  <si>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</si>
  <si>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</si>
  <si>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</si>
  <si>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</si>
  <si>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</si>
  <si>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</si>
  <si>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</si>
  <si>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</si>
  <si>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</si>
  <si>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</si>
  <si>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</si>
  <si>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</si>
  <si>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</si>
  <si>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</si>
  <si>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</si>
  <si>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</si>
  <si>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</si>
  <si>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</si>
  <si>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</si>
  <si>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</si>
  <si>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</si>
  <si>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</si>
  <si>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</si>
  <si>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</si>
  <si>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</si>
  <si>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</si>
  <si>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</si>
  <si>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</si>
  <si>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</si>
  <si>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</si>
  <si>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</si>
  <si>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</si>
  <si>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</si>
  <si>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</si>
  <si>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</si>
  <si>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</si>
  <si>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</si>
  <si>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</si>
  <si>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</si>
  <si>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</si>
  <si>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</si>
  <si>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</si>
  <si>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</si>
  <si>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</si>
  <si>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</si>
  <si>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</si>
  <si>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</si>
  <si>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</si>
  <si>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</si>
  <si>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</si>
  <si>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</si>
  <si>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</si>
  <si>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</si>
  <si>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</si>
  <si>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</si>
  <si>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</si>
  <si>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</si>
  <si>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</si>
  <si>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</si>
  <si>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</si>
  <si>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</si>
  <si>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</si>
  <si>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</si>
  <si>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</si>
  <si>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</si>
  <si>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</si>
  <si>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</si>
  <si>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</si>
  <si>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</si>
  <si>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</si>
  <si>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</si>
  <si>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</si>
  <si>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</si>
  <si>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</si>
  <si>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</si>
  <si>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</si>
  <si>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</si>
  <si>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</si>
  <si>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</si>
  <si>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</si>
  <si>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</si>
  <si>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</si>
  <si>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</si>
  <si>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</si>
  <si>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</si>
  <si>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</si>
  <si>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</si>
  <si>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</si>
  <si>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</si>
  <si>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</si>
  <si>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</si>
  <si>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</si>
  <si>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</si>
  <si>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</si>
  <si>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</si>
  <si>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</si>
  <si>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</si>
  <si>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</si>
  <si>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</si>
  <si>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</si>
  <si>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</si>
  <si>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</si>
  <si>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</si>
  <si>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</si>
  <si>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</si>
  <si>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</si>
  <si>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</si>
  <si>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</si>
  <si>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</si>
  <si>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</si>
  <si>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</si>
  <si>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</si>
  <si>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</si>
  <si>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</si>
  <si>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</si>
  <si>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</si>
  <si>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</si>
  <si>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</si>
  <si>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</si>
  <si>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</si>
  <si>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</si>
  <si>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</si>
  <si>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</si>
  <si>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</si>
  <si>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</si>
  <si>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</si>
  <si>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</si>
  <si>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</si>
  <si>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</si>
  <si>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</si>
  <si>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</si>
  <si>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</si>
  <si>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</si>
  <si>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</si>
  <si>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</si>
  <si>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</si>
  <si>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</si>
  <si>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</si>
  <si>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</si>
  <si>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</si>
  <si>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</si>
  <si>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</si>
  <si>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</si>
  <si>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</si>
  <si>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</si>
  <si>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</si>
  <si>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</si>
  <si>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</si>
  <si>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</si>
  <si>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</si>
  <si>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</si>
  <si>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</si>
  <si>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</si>
  <si>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</si>
  <si>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</si>
  <si>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</si>
  <si>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</si>
  <si>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</si>
  <si>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</si>
  <si>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</si>
  <si>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</si>
  <si>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</si>
  <si>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</si>
  <si>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</si>
  <si>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</si>
  <si>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</si>
  <si>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</si>
  <si>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</si>
  <si>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</si>
  <si>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</si>
  <si>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</si>
  <si>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</si>
  <si>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</si>
  <si>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</si>
  <si>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</si>
  <si>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</si>
  <si>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</si>
  <si>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</si>
  <si>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</si>
  <si>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</si>
  <si>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</si>
  <si>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</si>
  <si>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</si>
  <si>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</si>
  <si>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</si>
  <si>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</si>
  <si>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</si>
  <si>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</si>
  <si>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</si>
  <si>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</si>
  <si>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</si>
  <si>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</si>
  <si>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</si>
  <si>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</si>
  <si>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</si>
  <si>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</si>
  <si>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</si>
  <si>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</si>
  <si>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</si>
  <si>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</si>
  <si>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</si>
  <si>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</si>
  <si>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</si>
  <si>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</si>
  <si>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</si>
  <si>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</si>
  <si>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</si>
  <si>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</si>
  <si>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</si>
  <si>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</si>
  <si>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</si>
  <si>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</si>
  <si>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</si>
  <si>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</si>
  <si>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</si>
  <si>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</si>
  <si>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</si>
  <si>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</si>
  <si>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</si>
  <si>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</si>
  <si>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</si>
  <si>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</si>
  <si>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</si>
  <si>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</si>
  <si>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</si>
  <si>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</si>
  <si>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</si>
  <si>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</si>
  <si>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</si>
  <si>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</si>
  <si>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</si>
  <si>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</si>
  <si>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</si>
  <si>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</si>
  <si>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</si>
  <si>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</si>
  <si>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</si>
  <si>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</si>
  <si>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</si>
  <si>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</si>
  <si>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</si>
  <si>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</si>
  <si>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</si>
  <si>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</si>
  <si>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</si>
  <si>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</si>
  <si>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</si>
  <si>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</si>
  <si>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</si>
  <si>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</si>
  <si>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</si>
  <si>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</si>
  <si>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</si>
  <si>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</si>
  <si>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</si>
  <si>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</si>
  <si>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</si>
  <si>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</si>
  <si>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</si>
  <si>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</si>
  <si>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</si>
  <si>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</si>
  <si>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</si>
  <si>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</si>
  <si>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</si>
  <si>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</si>
  <si>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</si>
  <si>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</si>
  <si>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</si>
  <si>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</si>
  <si>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</si>
  <si>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</si>
  <si>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</si>
  <si>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</si>
  <si>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</si>
  <si>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</si>
  <si>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</si>
  <si>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</si>
  <si>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</si>
  <si>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</si>
  <si>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</si>
  <si>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</si>
  <si>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</si>
  <si>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</si>
  <si>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</si>
  <si>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</si>
  <si>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</si>
  <si>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</si>
  <si>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</si>
  <si>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</si>
  <si>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</si>
  <si>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</si>
  <si>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</si>
  <si>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</si>
  <si>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</si>
  <si>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</si>
  <si>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</si>
  <si>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</si>
  <si>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</si>
  <si>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</si>
  <si>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</si>
  <si>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</si>
  <si>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</si>
  <si>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</si>
  <si>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</si>
  <si>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</si>
  <si>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</si>
  <si>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</si>
  <si>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</si>
  <si>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</si>
  <si>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</si>
  <si>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</si>
  <si>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</si>
  <si>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</si>
  <si>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</si>
  <si>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</si>
  <si>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</si>
  <si>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</si>
  <si>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</si>
  <si>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</si>
  <si>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</si>
  <si>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</si>
  <si>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</si>
  <si>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</si>
  <si>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</si>
  <si>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</si>
  <si>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</si>
  <si>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</si>
  <si>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</si>
  <si>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</si>
  <si>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</si>
  <si>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</si>
  <si>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</si>
  <si>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</si>
  <si>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</si>
  <si>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</si>
  <si>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</si>
  <si>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</si>
  <si>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</si>
  <si>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</si>
  <si>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</si>
  <si>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</si>
  <si>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</si>
  <si>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</si>
  <si>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</si>
  <si>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</si>
  <si>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</si>
  <si>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</si>
  <si>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</si>
  <si>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</si>
  <si>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</si>
  <si>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</si>
  <si>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</si>
  <si>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</si>
  <si>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</si>
  <si>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</si>
  <si>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</si>
  <si>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</si>
  <si>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</si>
  <si>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</si>
  <si>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</si>
  <si>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</si>
  <si>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</si>
  <si>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</si>
  <si>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</si>
  <si>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</si>
  <si>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</si>
  <si>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</si>
  <si>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</si>
  <si>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</si>
  <si>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</si>
  <si>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</si>
  <si>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</si>
  <si>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</si>
  <si>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</si>
  <si>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</si>
  <si>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</si>
  <si>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</si>
  <si>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</si>
  <si>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</si>
  <si>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</si>
  <si>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</si>
  <si>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</si>
  <si>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</si>
  <si>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</si>
  <si>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</si>
  <si>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</si>
  <si>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</si>
  <si>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</si>
  <si>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</si>
  <si>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</si>
  <si>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</si>
  <si>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</si>
  <si>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</si>
  <si>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</si>
  <si>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</si>
  <si>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</si>
  <si>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</si>
  <si>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</si>
  <si>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</si>
  <si>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</si>
  <si>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</si>
  <si>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</si>
  <si>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</si>
  <si>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</si>
  <si>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</si>
  <si>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</si>
  <si>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</si>
  <si>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</si>
  <si>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</si>
  <si>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</si>
  <si>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</si>
  <si>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</si>
  <si>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</si>
  <si>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</si>
  <si>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</si>
  <si>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</si>
  <si>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</si>
  <si>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</si>
  <si>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</si>
  <si>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</si>
  <si>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</si>
  <si>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</si>
  <si>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</si>
  <si>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</si>
  <si>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</si>
  <si>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</si>
  <si>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</si>
  <si>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</si>
  <si>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</si>
  <si>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</si>
  <si>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</si>
  <si>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</si>
  <si>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</si>
  <si>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</si>
  <si>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</si>
  <si>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</si>
  <si>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</si>
  <si>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</si>
  <si>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</si>
  <si>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</si>
  <si>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</si>
  <si>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</si>
  <si>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</si>
  <si>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</si>
  <si>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</si>
  <si>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</si>
  <si>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</si>
  <si>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</si>
  <si>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</si>
  <si>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</si>
  <si>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</si>
  <si>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</si>
  <si>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</si>
  <si>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</si>
  <si>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</si>
  <si>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</si>
  <si>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</si>
  <si>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</si>
  <si>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</si>
  <si>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</si>
  <si>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</si>
  <si>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</si>
  <si>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</si>
  <si>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</si>
  <si>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</si>
  <si>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</si>
  <si>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</si>
  <si>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</si>
  <si>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</si>
  <si>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</si>
  <si>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</si>
  <si>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</si>
  <si>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</si>
  <si>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</si>
  <si>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</si>
  <si>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</si>
  <si>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</si>
  <si>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</si>
  <si>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</si>
  <si>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</si>
  <si>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</si>
  <si>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</si>
  <si>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</si>
  <si>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</si>
  <si>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</si>
  <si>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</si>
  <si>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</si>
  <si>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</si>
  <si>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</si>
  <si>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</si>
  <si>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</si>
  <si>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</si>
  <si>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</si>
  <si>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</si>
  <si>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</si>
  <si>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</si>
  <si>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</si>
  <si>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</si>
  <si>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</si>
  <si>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</si>
  <si>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</si>
  <si>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</si>
  <si>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</si>
  <si>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</si>
  <si>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</si>
  <si>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</si>
  <si>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</si>
  <si>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</si>
  <si>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</si>
  <si>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</si>
  <si>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</si>
  <si>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"ПЪЛДИН ЛАЙЪН ГРУП" АДСИЦ</t>
  </si>
  <si>
    <t>Ръководител:  Надя Събева</t>
  </si>
  <si>
    <t>Надя Събева</t>
  </si>
  <si>
    <t>Ръководител: Надя Събева</t>
  </si>
  <si>
    <t>Съставител: Стела Апостолова</t>
  </si>
  <si>
    <t>Стела Апостолова</t>
  </si>
  <si>
    <t xml:space="preserve">                                    Съставител: Стела Апостолова           </t>
  </si>
  <si>
    <t>29,07,2010 г.</t>
  </si>
  <si>
    <t xml:space="preserve">Дата  на съставяне: 29,07,2010 г.                                                                                                                     </t>
  </si>
  <si>
    <t>01,01,2010-30,09,2010</t>
  </si>
  <si>
    <t>Дата на съставяне: 01,10,2010 г.</t>
  </si>
  <si>
    <t xml:space="preserve">Дата на съставяне: 01,10,2010 г.                             </t>
  </si>
  <si>
    <t xml:space="preserve">Дата на съставяне: 01,10,2010 г.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</si>
</sst>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</cellStyleXfs>
  <cellXfs count="631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4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5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4" fontId="12" fillId="0" borderId="32" xfId="41" applyNumberFormat="1" applyFont="1" applyBorder="1" applyAlignment="1" applyProtection="1">
      <alignment horizontal="left" vertical="top" wrapText="1"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" wrapText="1"/>
      <protection locked="0"/>
    </xf>
    <xf numFmtId="0" fontId="11" fillId="0" borderId="0" xfId="44" applyFont="1" applyAlignment="1">
      <alignment horizontal="center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left"/>
      <protection/>
    </xf>
    <xf numFmtId="0" fontId="10" fillId="0" borderId="0" xfId="44" applyFont="1" applyAlignment="1" applyProtection="1">
      <alignment horizontal="right"/>
      <protection/>
    </xf>
    <xf numFmtId="165" fontId="11" fillId="0" borderId="32" xfId="41" applyNumberFormat="1" applyFont="1" applyBorder="1" applyAlignment="1" applyProtection="1">
      <alignment horizontal="left" vertical="top" wrapText="1"/>
      <protection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" vertical="center" wrapText="1"/>
      <protection/>
    </xf>
    <xf numFmtId="0" fontId="11" fillId="0" borderId="24" xfId="39" applyFont="1" applyBorder="1" applyAlignment="1" applyProtection="1">
      <alignment horizontal="center" vertical="center" wrapText="1"/>
      <protection/>
    </xf>
    <xf numFmtId="0" fontId="11" fillId="0" borderId="23" xfId="39" applyFont="1" applyBorder="1" applyAlignment="1" applyProtection="1">
      <alignment horizontal="center" vertical="center" wrapText="1"/>
      <protection/>
    </xf>
    <xf numFmtId="0" fontId="11" fillId="0" borderId="25" xfId="39" applyFont="1" applyBorder="1" applyAlignment="1" applyProtection="1">
      <alignment horizontal="center" vertical="center" wrapText="1"/>
      <protection/>
    </xf>
    <xf numFmtId="49" fontId="11" fillId="0" borderId="13" xfId="39" applyNumberFormat="1" applyFont="1" applyBorder="1" applyAlignment="1" applyProtection="1">
      <alignment horizontal="center" vertical="center" wrapText="1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 locked="0"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165" fontId="11" fillId="0" borderId="0" xfId="39" applyNumberFormat="1" applyFont="1" applyBorder="1" applyAlignment="1" applyProtection="1">
      <alignment horizontal="left" vertical="justify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" vertical="center" wrapText="1"/>
      <protection/>
    </xf>
    <xf numFmtId="165" fontId="11" fillId="0" borderId="0" xfId="39" applyNumberFormat="1" applyFont="1" applyBorder="1" applyAlignment="1" applyProtection="1">
      <alignment horizontal="center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5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5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61">
      <selection activeCell="H47" sqref="H4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861</v>
      </c>
      <c r="F3" s="217" t="s">
        <v>2</v>
      </c>
      <c r="G3" s="172"/>
      <c r="H3" s="461">
        <v>175165209</v>
      </c>
    </row>
    <row r="4" spans="1:8" ht="15">
      <c r="A4" s="576" t="s">
        <v>3</v>
      </c>
      <c r="B4" s="582"/>
      <c r="C4" s="582"/>
      <c r="D4" s="582"/>
      <c r="E4" s="504" t="s">
        <v>159</v>
      </c>
      <c r="F4" s="578" t="s">
        <v>4</v>
      </c>
      <c r="G4" s="579"/>
      <c r="H4" s="461" t="s">
        <v>159</v>
      </c>
    </row>
    <row r="5" spans="1:8" ht="15">
      <c r="A5" s="576" t="s">
        <v>860</v>
      </c>
      <c r="B5" s="577"/>
      <c r="C5" s="577"/>
      <c r="D5" s="577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3241</v>
      </c>
      <c r="D11" s="151">
        <v>3226</v>
      </c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0</v>
      </c>
      <c r="D15" s="151">
        <v>56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3241</v>
      </c>
      <c r="D19" s="155">
        <f>SUM(D11:D18)</f>
        <v>3282</v>
      </c>
      <c r="E19" s="237" t="s">
        <v>53</v>
      </c>
      <c r="F19" s="242" t="s">
        <v>54</v>
      </c>
      <c r="G19" s="152">
        <v>200</v>
      </c>
      <c r="H19" s="152">
        <v>200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514</v>
      </c>
      <c r="H21" s="156">
        <f>SUM(H22:H24)</f>
        <v>514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514</v>
      </c>
      <c r="H22" s="152">
        <v>514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714</v>
      </c>
      <c r="H25" s="154">
        <f>H19+H20+H21</f>
        <v>714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-263</v>
      </c>
      <c r="H27" s="154">
        <f>SUM(H28:H30)</f>
        <v>22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33</v>
      </c>
      <c r="H28" s="152">
        <v>33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-296</v>
      </c>
      <c r="H29" s="316">
        <v>-11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-79</v>
      </c>
      <c r="H32" s="316">
        <v>-285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-342</v>
      </c>
      <c r="H33" s="154">
        <f>H27+H31+H32</f>
        <v>-263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1022</v>
      </c>
      <c r="H36" s="154">
        <f>H25+H17+H33</f>
        <v>1101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2000</v>
      </c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46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2046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>
        <v>2000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3241</v>
      </c>
      <c r="D55" s="155">
        <f>D19+D20+D21+D27+D32+D45+D51+D53+D54</f>
        <v>3282</v>
      </c>
      <c r="E55" s="237" t="s">
        <v>172</v>
      </c>
      <c r="F55" s="261" t="s">
        <v>173</v>
      </c>
      <c r="G55" s="154">
        <f>G49+G51+G52+G53+G54</f>
        <v>2046</v>
      </c>
      <c r="H55" s="154">
        <f>H49+H51+H52+H53+H54</f>
        <v>2000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195</v>
      </c>
      <c r="H61" s="154">
        <f>SUM(H62:H68)</f>
        <v>184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192</v>
      </c>
      <c r="H64" s="152">
        <v>178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18</v>
      </c>
      <c r="D68" s="151">
        <v>35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>
        <v>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195</v>
      </c>
      <c r="H71" s="161">
        <f>H59+H60+H61+H69+H70</f>
        <v>187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</v>
      </c>
      <c r="D75" s="155">
        <f>SUM(D67:D74)</f>
        <v>36</v>
      </c>
      <c r="E75" s="251" t="s">
        <v>160</v>
      </c>
      <c r="F75" s="245" t="s">
        <v>234</v>
      </c>
      <c r="G75" s="152"/>
      <c r="H75" s="152">
        <v>46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195</v>
      </c>
      <c r="H79" s="162">
        <f>H71+H74+H75+H76</f>
        <v>233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</v>
      </c>
      <c r="D88" s="151">
        <v>15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</v>
      </c>
      <c r="D91" s="155">
        <f>SUM(D87:D90)</f>
        <v>16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22</v>
      </c>
      <c r="D93" s="155">
        <f>D64+D75+D84+D91+D92</f>
        <v>52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3263</v>
      </c>
      <c r="D94" s="164">
        <f>D93+D55</f>
        <v>3334</v>
      </c>
      <c r="E94" s="449" t="s">
        <v>270</v>
      </c>
      <c r="F94" s="289" t="s">
        <v>271</v>
      </c>
      <c r="G94" s="165">
        <f>G36+G39+G55+G79</f>
        <v>3263</v>
      </c>
      <c r="H94" s="165">
        <f>H36+H39+H55+H79</f>
        <v>3334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0" t="s">
        <v>865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864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15" sqref="C1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"ПЪЛДИН ЛАЙЪН ГРУП" АДСИЦ</v>
      </c>
      <c r="C2" s="585"/>
      <c r="D2" s="585"/>
      <c r="E2" s="585"/>
      <c r="F2" s="587" t="s">
        <v>2</v>
      </c>
      <c r="G2" s="587"/>
      <c r="H2" s="526">
        <f>'справка №1-БАЛАНС'!H3</f>
        <v>175165209</v>
      </c>
    </row>
    <row r="3" spans="1:8" ht="15">
      <c r="A3" s="467" t="s">
        <v>274</v>
      </c>
      <c r="B3" s="585" t="str">
        <f>'справка №1-БАЛАНС'!E4</f>
        <v> 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01,01,2010-30,09,2010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21</v>
      </c>
      <c r="D10" s="46">
        <v>22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22</v>
      </c>
      <c r="D11" s="46">
        <v>25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28</v>
      </c>
      <c r="D12" s="46">
        <v>20</v>
      </c>
      <c r="E12" s="300" t="s">
        <v>78</v>
      </c>
      <c r="F12" s="549" t="s">
        <v>296</v>
      </c>
      <c r="G12" s="550">
        <v>30</v>
      </c>
      <c r="H12" s="550"/>
    </row>
    <row r="13" spans="1:18" ht="12">
      <c r="A13" s="298" t="s">
        <v>297</v>
      </c>
      <c r="B13" s="299" t="s">
        <v>298</v>
      </c>
      <c r="C13" s="46">
        <v>3</v>
      </c>
      <c r="D13" s="46">
        <v>3</v>
      </c>
      <c r="E13" s="301" t="s">
        <v>51</v>
      </c>
      <c r="F13" s="551" t="s">
        <v>299</v>
      </c>
      <c r="G13" s="548">
        <f>SUM(G9:G12)</f>
        <v>30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34</v>
      </c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7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108</v>
      </c>
      <c r="D19" s="49">
        <f>SUM(D9:D15)+D16</f>
        <v>77</v>
      </c>
      <c r="E19" s="304" t="s">
        <v>316</v>
      </c>
      <c r="F19" s="552" t="s">
        <v>317</v>
      </c>
      <c r="G19" s="550"/>
      <c r="H19" s="550">
        <v>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>
        <v>89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90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109</v>
      </c>
      <c r="D28" s="50">
        <f>D26+D19</f>
        <v>167</v>
      </c>
      <c r="E28" s="127" t="s">
        <v>338</v>
      </c>
      <c r="F28" s="554" t="s">
        <v>339</v>
      </c>
      <c r="G28" s="548">
        <f>G13+G15+G24</f>
        <v>30</v>
      </c>
      <c r="H28" s="548">
        <f>H13+H15+H24</f>
        <v>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79</v>
      </c>
      <c r="H30" s="53">
        <f>IF((D28-H28)&gt;0,D28-H28,0)</f>
        <v>164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109</v>
      </c>
      <c r="D33" s="49">
        <f>D28+D31+D32</f>
        <v>167</v>
      </c>
      <c r="E33" s="127" t="s">
        <v>352</v>
      </c>
      <c r="F33" s="554" t="s">
        <v>353</v>
      </c>
      <c r="G33" s="53">
        <f>G32+G31+G28</f>
        <v>30</v>
      </c>
      <c r="H33" s="53">
        <f>H32+H31+H28</f>
        <v>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79</v>
      </c>
      <c r="H34" s="548">
        <f>IF((D33-H33)&gt;0,D33-H33,0)</f>
        <v>164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79</v>
      </c>
      <c r="H39" s="559">
        <f>IF(H34&gt;0,IF(D35+H34&lt;0,0,D35+H34),IF(D34-D35&lt;0,D35-D34,0))</f>
        <v>164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79</v>
      </c>
      <c r="H41" s="52">
        <f>IF(D39=0,IF(H39-H40&gt;0,H39-H40+D40,0),IF(D39-D40&lt;0,D40-D39+H40,0))</f>
        <v>164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109</v>
      </c>
      <c r="D42" s="53">
        <f>D33+D35+D39</f>
        <v>167</v>
      </c>
      <c r="E42" s="128" t="s">
        <v>379</v>
      </c>
      <c r="F42" s="129" t="s">
        <v>380</v>
      </c>
      <c r="G42" s="53">
        <f>G39+G33</f>
        <v>109</v>
      </c>
      <c r="H42" s="53">
        <f>H39+H33</f>
        <v>167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868</v>
      </c>
      <c r="C48" s="427" t="s">
        <v>381</v>
      </c>
      <c r="D48" s="583" t="s">
        <v>866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4" t="s">
        <v>863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"ПЪЛДИН ЛАЙЪН ГРУП" АДСИЦ</v>
      </c>
      <c r="C4" s="541" t="s">
        <v>2</v>
      </c>
      <c r="D4" s="541">
        <f>'справка №1-БАЛАНС'!H3</f>
        <v>175165209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01,01,2010-30,09,2010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44</v>
      </c>
      <c r="D10" s="54">
        <v>10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-11</v>
      </c>
      <c r="D11" s="54">
        <v>-15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-34</v>
      </c>
      <c r="D13" s="54">
        <v>-28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-6</v>
      </c>
      <c r="D14" s="54">
        <v>314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-90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-11</v>
      </c>
      <c r="D20" s="55">
        <f>SUM(D10:D19)</f>
        <v>182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-284</v>
      </c>
      <c r="E40" s="130"/>
      <c r="F40" s="130"/>
    </row>
    <row r="41" spans="1:8" ht="12">
      <c r="A41" s="332" t="s">
        <v>445</v>
      </c>
      <c r="B41" s="333" t="s">
        <v>446</v>
      </c>
      <c r="C41" s="54">
        <v>-1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</v>
      </c>
      <c r="D42" s="55">
        <f>SUM(D34:D41)</f>
        <v>-284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-12</v>
      </c>
      <c r="D43" s="55">
        <f>D42+D32+D20</f>
        <v>-102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16</v>
      </c>
      <c r="D44" s="132">
        <v>170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</v>
      </c>
      <c r="D45" s="55">
        <f>D44+D43</f>
        <v>68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 t="s">
        <v>866</v>
      </c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780</v>
      </c>
      <c r="C52" s="589" t="s">
        <v>863</v>
      </c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1496062992125984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"ПЪЛДИН ЛАЙЪН ГРУП"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175165209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01,01,2010-30,09,2010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200</v>
      </c>
      <c r="E11" s="58">
        <f>'справка №1-БАЛАНС'!H20</f>
        <v>0</v>
      </c>
      <c r="F11" s="58">
        <f>'справка №1-БАЛАНС'!H22</f>
        <v>514</v>
      </c>
      <c r="G11" s="58">
        <f>'справка №1-БАЛАНС'!H23</f>
        <v>0</v>
      </c>
      <c r="H11" s="60"/>
      <c r="I11" s="58">
        <f>'справка №1-БАЛАНС'!H28+'справка №1-БАЛАНС'!H31</f>
        <v>33</v>
      </c>
      <c r="J11" s="58">
        <f>'справка №1-БАЛАНС'!H29+'справка №1-БАЛАНС'!H32</f>
        <v>-296</v>
      </c>
      <c r="K11" s="60"/>
      <c r="L11" s="344">
        <f>SUM(C11:K11)</f>
        <v>1101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200</v>
      </c>
      <c r="E15" s="61">
        <f t="shared" si="2"/>
        <v>0</v>
      </c>
      <c r="F15" s="61">
        <f t="shared" si="2"/>
        <v>514</v>
      </c>
      <c r="G15" s="61">
        <f t="shared" si="2"/>
        <v>0</v>
      </c>
      <c r="H15" s="61">
        <f t="shared" si="2"/>
        <v>0</v>
      </c>
      <c r="I15" s="61">
        <f t="shared" si="2"/>
        <v>33</v>
      </c>
      <c r="J15" s="61">
        <f t="shared" si="2"/>
        <v>-296</v>
      </c>
      <c r="K15" s="61">
        <f t="shared" si="2"/>
        <v>0</v>
      </c>
      <c r="L15" s="344">
        <f t="shared" si="1"/>
        <v>1101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-79</v>
      </c>
      <c r="K16" s="60"/>
      <c r="L16" s="344">
        <f t="shared" si="1"/>
        <v>-79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200</v>
      </c>
      <c r="E29" s="59">
        <f t="shared" si="6"/>
        <v>0</v>
      </c>
      <c r="F29" s="59">
        <f t="shared" si="6"/>
        <v>514</v>
      </c>
      <c r="G29" s="59">
        <f t="shared" si="6"/>
        <v>0</v>
      </c>
      <c r="H29" s="59">
        <f t="shared" si="6"/>
        <v>0</v>
      </c>
      <c r="I29" s="59">
        <f t="shared" si="6"/>
        <v>33</v>
      </c>
      <c r="J29" s="59">
        <f t="shared" si="6"/>
        <v>-375</v>
      </c>
      <c r="K29" s="59">
        <f t="shared" si="6"/>
        <v>0</v>
      </c>
      <c r="L29" s="344">
        <f t="shared" si="1"/>
        <v>1022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200</v>
      </c>
      <c r="E32" s="59">
        <f t="shared" si="7"/>
        <v>0</v>
      </c>
      <c r="F32" s="59">
        <f t="shared" si="7"/>
        <v>514</v>
      </c>
      <c r="G32" s="59">
        <f t="shared" si="7"/>
        <v>0</v>
      </c>
      <c r="H32" s="59">
        <f t="shared" si="7"/>
        <v>0</v>
      </c>
      <c r="I32" s="59">
        <f t="shared" si="7"/>
        <v>33</v>
      </c>
      <c r="J32" s="59">
        <f t="shared" si="7"/>
        <v>-375</v>
      </c>
      <c r="K32" s="59">
        <f t="shared" si="7"/>
        <v>0</v>
      </c>
      <c r="L32" s="344">
        <f t="shared" si="1"/>
        <v>1022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521</v>
      </c>
      <c r="E38" s="591"/>
      <c r="F38" s="591" t="s">
        <v>866</v>
      </c>
      <c r="G38" s="591"/>
      <c r="H38" s="591"/>
      <c r="I38" s="591"/>
      <c r="J38" s="15" t="s">
        <v>854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"ПЪЛДИН ЛАЙЪН ГРУП" АДСИЦ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175165209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01,01,2010-30,09,2010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9" t="s">
        <v>529</v>
      </c>
      <c r="R5" s="599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0"/>
      <c r="R6" s="60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3226</v>
      </c>
      <c r="E9" s="189">
        <v>15</v>
      </c>
      <c r="F9" s="189"/>
      <c r="G9" s="74">
        <f>D9+E9-F9</f>
        <v>3241</v>
      </c>
      <c r="H9" s="65"/>
      <c r="I9" s="65"/>
      <c r="J9" s="74">
        <f>G9+H9-I9</f>
        <v>3241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3241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134</v>
      </c>
      <c r="E13" s="189"/>
      <c r="F13" s="189">
        <v>134</v>
      </c>
      <c r="G13" s="74">
        <f t="shared" si="2"/>
        <v>0</v>
      </c>
      <c r="H13" s="65"/>
      <c r="I13" s="65"/>
      <c r="J13" s="74">
        <f t="shared" si="3"/>
        <v>0</v>
      </c>
      <c r="K13" s="65">
        <v>78</v>
      </c>
      <c r="L13" s="65">
        <v>22</v>
      </c>
      <c r="M13" s="65">
        <v>100</v>
      </c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3360</v>
      </c>
      <c r="E17" s="194">
        <f>SUM(E9:E16)</f>
        <v>15</v>
      </c>
      <c r="F17" s="194">
        <f>SUM(F9:F16)</f>
        <v>134</v>
      </c>
      <c r="G17" s="74">
        <f t="shared" si="2"/>
        <v>3241</v>
      </c>
      <c r="H17" s="75">
        <f>SUM(H9:H16)</f>
        <v>0</v>
      </c>
      <c r="I17" s="75">
        <f>SUM(I9:I16)</f>
        <v>0</v>
      </c>
      <c r="J17" s="74">
        <f t="shared" si="3"/>
        <v>3241</v>
      </c>
      <c r="K17" s="75">
        <f>SUM(K9:K16)</f>
        <v>78</v>
      </c>
      <c r="L17" s="75">
        <f>SUM(L9:L16)</f>
        <v>22</v>
      </c>
      <c r="M17" s="75">
        <f>SUM(M9:M16)</f>
        <v>100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3241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3360</v>
      </c>
      <c r="E40" s="438">
        <f>E17+E18+E19+E25+E38+E39</f>
        <v>15</v>
      </c>
      <c r="F40" s="438">
        <f aca="true" t="shared" si="13" ref="F40:R40">F17+F18+F19+F25+F38+F39</f>
        <v>134</v>
      </c>
      <c r="G40" s="438">
        <f t="shared" si="13"/>
        <v>3241</v>
      </c>
      <c r="H40" s="438">
        <f t="shared" si="13"/>
        <v>0</v>
      </c>
      <c r="I40" s="438">
        <f t="shared" si="13"/>
        <v>0</v>
      </c>
      <c r="J40" s="438">
        <f t="shared" si="13"/>
        <v>3241</v>
      </c>
      <c r="K40" s="438">
        <f t="shared" si="13"/>
        <v>78</v>
      </c>
      <c r="L40" s="438">
        <f t="shared" si="13"/>
        <v>22</v>
      </c>
      <c r="M40" s="438">
        <f t="shared" si="13"/>
        <v>100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3241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867</v>
      </c>
      <c r="I44" s="356"/>
      <c r="J44" s="356"/>
      <c r="K44" s="608"/>
      <c r="L44" s="608"/>
      <c r="M44" s="608"/>
      <c r="N44" s="608"/>
      <c r="O44" s="597" t="s">
        <v>864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C64" sqref="C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"ПЪЛДИН ЛАЙЪН ГРУП" АДСИЦ</v>
      </c>
      <c r="C3" s="620"/>
      <c r="D3" s="526" t="s">
        <v>2</v>
      </c>
      <c r="E3" s="107">
        <f>'справка №1-БАЛАНС'!H3</f>
        <v>175165209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01,01,2010-30,09,2010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18</v>
      </c>
      <c r="D28" s="108">
        <v>18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18</v>
      </c>
      <c r="D43" s="104">
        <f>D24+D28+D29+D31+D30+D32+D33+D38</f>
        <v>18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18</v>
      </c>
      <c r="D44" s="103">
        <f>D43+D21+D19+D9</f>
        <v>18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>
        <v>2000</v>
      </c>
      <c r="D63" s="108"/>
      <c r="E63" s="119">
        <f t="shared" si="1"/>
        <v>2000</v>
      </c>
      <c r="F63" s="110"/>
    </row>
    <row r="64" spans="1:6" ht="12">
      <c r="A64" s="396" t="s">
        <v>706</v>
      </c>
      <c r="B64" s="397" t="s">
        <v>707</v>
      </c>
      <c r="C64" s="108">
        <v>46</v>
      </c>
      <c r="D64" s="108"/>
      <c r="E64" s="119">
        <f t="shared" si="1"/>
        <v>46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2046</v>
      </c>
      <c r="D66" s="103">
        <f>D52+D56+D61+D62+D63+D64</f>
        <v>0</v>
      </c>
      <c r="E66" s="119">
        <f t="shared" si="1"/>
        <v>2046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195</v>
      </c>
      <c r="D85" s="104">
        <f>SUM(D86:D90)+D94</f>
        <v>195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192</v>
      </c>
      <c r="D87" s="108">
        <v>192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195</v>
      </c>
      <c r="D96" s="104">
        <f>D85+D80+D75+D71+D95</f>
        <v>195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2241</v>
      </c>
      <c r="D97" s="104">
        <f>D96+D68+D66</f>
        <v>195</v>
      </c>
      <c r="E97" s="104">
        <f>E96+E68+E66</f>
        <v>2046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871</v>
      </c>
      <c r="B109" s="614"/>
      <c r="C109" s="614" t="s">
        <v>865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864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31496062992125984" footer="0.2755905511811024"/>
  <pageSetup horizontalDpi="300" verticalDpi="300" orientation="portrait" paperSize="9" scale="5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"ПЪЛДИН ЛАЙЪН ГРУП"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175165209</v>
      </c>
    </row>
    <row r="5" spans="1:9" ht="15">
      <c r="A5" s="501" t="s">
        <v>5</v>
      </c>
      <c r="B5" s="622" t="str">
        <f>'справка №1-БАЛАНС'!E5</f>
        <v>01,01,2010-30,09,2010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4"/>
      <c r="C30" s="624"/>
      <c r="D30" s="459" t="s">
        <v>818</v>
      </c>
      <c r="E30" s="623" t="s">
        <v>866</v>
      </c>
      <c r="F30" s="623"/>
      <c r="G30" s="623"/>
      <c r="H30" s="420" t="s">
        <v>780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"ПЪЛДИН ЛАЙЪН ГРУП" АДСИЦ</v>
      </c>
      <c r="C5" s="628"/>
      <c r="D5" s="628"/>
      <c r="E5" s="570" t="s">
        <v>2</v>
      </c>
      <c r="F5" s="451">
        <f>'справка №1-БАЛАНС'!H3</f>
        <v>175165209</v>
      </c>
    </row>
    <row r="6" spans="1:13" ht="15" customHeight="1">
      <c r="A6" s="27" t="s">
        <v>821</v>
      </c>
      <c r="B6" s="629" t="str">
        <f>'справка №1-БАЛАНС'!E5</f>
        <v>01,01,2010-30,09,2010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0" t="s">
        <v>865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862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2010-10-01T09:34:17Z</cp:lastPrinted>
  <dcterms:created xsi:type="dcterms:W3CDTF">2000-06-29T12:02:40Z</dcterms:created>
  <dcterms:modified xsi:type="dcterms:W3CDTF">2010-11-11T13:19:24Z</dcterms:modified>
  <cp:category/>
  <cp:version/>
  <cp:contentType/>
  <cp:contentStatus/>
</cp:coreProperties>
</file>