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<sst xmlns="http://schemas.openxmlformats.org/spreadsheetml/2006/main" count="1061" uniqueCount="875">
  <si>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</si>
  <si>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</si>
  <si>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</si>
  <si>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</si>
  <si>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</si>
  <si>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</si>
  <si>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</si>
  <si>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</si>
  <si>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</si>
  <si>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</si>
  <si>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</si>
  <si>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</si>
  <si>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</si>
  <si>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</si>
  <si>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</si>
  <si>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</si>
  <si>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</si>
  <si>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</si>
  <si>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</si>
  <si>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</si>
  <si>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</si>
  <si>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</si>
  <si>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</si>
  <si>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</si>
  <si>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</si>
  <si>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</si>
  <si>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</si>
  <si>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</si>
  <si>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</si>
  <si>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</si>
  <si>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</si>
  <si>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</si>
  <si>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</si>
  <si>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</si>
  <si>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</si>
  <si>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</si>
  <si>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</si>
  <si>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</si>
  <si>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</si>
  <si>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</si>
  <si>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</si>
  <si>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</si>
  <si>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</si>
  <si>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</si>
  <si>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</si>
  <si>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</si>
  <si>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</si>
  <si>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</si>
  <si>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</si>
  <si>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</si>
  <si>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</si>
  <si>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</si>
  <si>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</si>
  <si>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</si>
  <si>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</si>
  <si>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</si>
  <si>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</si>
  <si>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</si>
  <si>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</si>
  <si>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</si>
  <si>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</si>
  <si>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</si>
  <si>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</si>
  <si>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</si>
  <si>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</si>
  <si>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</si>
  <si>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</si>
  <si>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</si>
  <si>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</si>
  <si>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</si>
  <si>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</si>
  <si>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</si>
  <si>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</si>
  <si>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</si>
  <si>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</si>
  <si>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</si>
  <si>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</si>
  <si>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</si>
  <si>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</si>
  <si>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</si>
  <si>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</si>
  <si>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</si>
  <si>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</si>
  <si>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</si>
  <si>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</si>
  <si>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</si>
  <si>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</si>
  <si>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</si>
  <si>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</si>
  <si>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</si>
  <si>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</si>
  <si>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</si>
  <si>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</si>
  <si>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</si>
  <si>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</si>
  <si>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</si>
  <si>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</si>
  <si>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</si>
  <si>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</si>
  <si>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</si>
  <si>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</si>
  <si>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</si>
  <si>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</si>
  <si>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</si>
  <si>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</si>
  <si>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</si>
  <si>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</si>
  <si>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</si>
  <si>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</si>
  <si>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</si>
  <si>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</si>
  <si>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</si>
  <si>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</si>
  <si>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</si>
  <si>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</si>
  <si>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</si>
  <si>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</si>
  <si>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</si>
  <si>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</si>
  <si>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</si>
  <si>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</si>
  <si>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</si>
  <si>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</si>
  <si>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</si>
  <si>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</si>
  <si>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</si>
  <si>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</si>
  <si>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</si>
  <si>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</si>
  <si>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</si>
  <si>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</si>
  <si>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</si>
  <si>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</si>
  <si>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</si>
  <si>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</si>
  <si>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</si>
  <si>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</si>
  <si>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</si>
  <si>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</si>
  <si>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</si>
  <si>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</si>
  <si>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</si>
  <si>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</si>
  <si>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</si>
  <si>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</si>
  <si>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</si>
  <si>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</si>
  <si>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</si>
  <si>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</si>
  <si>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</si>
  <si>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</si>
  <si>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</si>
  <si>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</si>
  <si>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</si>
  <si>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</si>
  <si>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</si>
  <si>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</si>
  <si>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</si>
  <si>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</si>
  <si>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</si>
  <si>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</si>
  <si>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</si>
  <si>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</si>
  <si>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</si>
  <si>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</si>
  <si>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</si>
  <si>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</si>
  <si>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</si>
  <si>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</si>
  <si>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</si>
  <si>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</si>
  <si>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</si>
  <si>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</si>
  <si>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</si>
  <si>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</si>
  <si>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</si>
  <si>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</si>
  <si>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</si>
  <si>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</si>
  <si>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</si>
  <si>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</si>
  <si>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</si>
  <si>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</si>
  <si>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</si>
  <si>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</si>
  <si>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</si>
  <si>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</si>
  <si>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</si>
  <si>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</si>
  <si>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</si>
  <si>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</si>
  <si>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</si>
  <si>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</si>
  <si>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</si>
  <si>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</si>
  <si>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</si>
  <si>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</si>
  <si>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</si>
  <si>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</si>
  <si>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</si>
  <si>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</si>
  <si>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</si>
  <si>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</si>
  <si>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</si>
  <si>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</si>
  <si>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</si>
  <si>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</si>
  <si>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</si>
  <si>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</si>
  <si>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</si>
  <si>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</si>
  <si>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</si>
  <si>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</si>
  <si>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</si>
  <si>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</si>
  <si>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</si>
  <si>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</si>
  <si>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</si>
  <si>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</si>
  <si>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</si>
  <si>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</si>
  <si>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</si>
  <si>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</si>
  <si>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</si>
  <si>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</si>
  <si>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</si>
  <si>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</si>
  <si>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</si>
  <si>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</si>
  <si>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</si>
  <si>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</si>
  <si>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</si>
  <si>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</si>
  <si>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</si>
  <si>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</si>
  <si>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</si>
  <si>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</si>
  <si>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</si>
  <si>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</si>
  <si>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</si>
  <si>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</si>
  <si>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</si>
  <si>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</si>
  <si>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</si>
  <si>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</si>
  <si>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</si>
  <si>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</si>
  <si>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</si>
  <si>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</si>
  <si>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</si>
  <si>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</si>
  <si>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</si>
  <si>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</si>
  <si>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</si>
  <si>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</si>
  <si>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</si>
  <si>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</si>
  <si>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</si>
  <si>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</si>
  <si>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</si>
  <si>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</si>
  <si>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</si>
  <si>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</si>
  <si>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</si>
  <si>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</si>
  <si>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</si>
  <si>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</si>
  <si>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</si>
  <si>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</si>
  <si>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</si>
  <si>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</si>
  <si>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</si>
  <si>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</si>
  <si>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</si>
  <si>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</si>
  <si>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</si>
  <si>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</si>
  <si>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</si>
  <si>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</si>
  <si>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</si>
  <si>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</si>
  <si>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</si>
  <si>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</si>
  <si>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</si>
  <si>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</si>
  <si>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</si>
  <si>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</si>
  <si>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</si>
  <si>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</si>
  <si>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</si>
  <si>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</si>
  <si>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</si>
  <si>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</si>
  <si>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</si>
  <si>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</si>
  <si>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</si>
  <si>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</si>
  <si>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</si>
  <si>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</si>
  <si>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</si>
  <si>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</si>
  <si>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</si>
  <si>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</si>
  <si>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</si>
  <si>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</si>
  <si>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</si>
  <si>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</si>
  <si>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</si>
  <si>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</si>
  <si>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</si>
  <si>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</si>
  <si>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</si>
  <si>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</si>
  <si>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</si>
  <si>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</si>
  <si>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</si>
  <si>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</si>
  <si>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</si>
  <si>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</si>
  <si>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</si>
  <si>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</si>
  <si>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</si>
  <si>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</si>
  <si>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</si>
  <si>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</si>
  <si>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</si>
  <si>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</si>
  <si>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</si>
  <si>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</si>
  <si>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</si>
  <si>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</si>
  <si>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</si>
  <si>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</si>
  <si>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</si>
  <si>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</si>
  <si>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</si>
  <si>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</si>
  <si>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</si>
  <si>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</si>
  <si>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</si>
  <si>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</si>
  <si>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</si>
  <si>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</si>
  <si>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</si>
  <si>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</si>
  <si>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</si>
  <si>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</si>
  <si>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</si>
  <si>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</si>
  <si>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</si>
  <si>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</si>
  <si>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</si>
  <si>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</si>
  <si>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</si>
  <si>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</si>
  <si>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</si>
  <si>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</si>
  <si>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</si>
  <si>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</si>
  <si>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</si>
  <si>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</si>
  <si>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</si>
  <si>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</si>
  <si>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</si>
  <si>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</si>
  <si>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</si>
  <si>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</si>
  <si>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</si>
  <si>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</si>
  <si>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</si>
  <si>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</si>
  <si>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</si>
  <si>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</si>
  <si>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</si>
  <si>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</si>
  <si>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</si>
  <si>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</si>
  <si>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</si>
  <si>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</si>
  <si>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</si>
  <si>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</si>
  <si>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</si>
  <si>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</si>
  <si>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</si>
  <si>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</si>
  <si>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</si>
  <si>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</si>
  <si>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</si>
  <si>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</si>
  <si>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</si>
  <si>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</si>
  <si>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</si>
  <si>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</si>
  <si>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</si>
  <si>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</si>
  <si>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</si>
  <si>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</si>
  <si>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</si>
  <si>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</si>
  <si>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</si>
  <si>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</si>
  <si>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</si>
  <si>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</si>
  <si>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</si>
  <si>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</si>
  <si>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</si>
  <si>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</si>
  <si>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</si>
  <si>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</si>
  <si>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</si>
  <si>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</si>
  <si>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</si>
  <si>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</si>
  <si>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</si>
  <si>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</si>
  <si>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</si>
  <si>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</si>
  <si>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</si>
  <si>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</si>
  <si>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</si>
  <si>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</si>
  <si>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</si>
  <si>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</si>
  <si>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</si>
  <si>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</si>
  <si>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</si>
  <si>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</si>
  <si>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</si>
  <si>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</si>
  <si>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</si>
  <si>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</si>
  <si>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</si>
  <si>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</si>
  <si>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</si>
  <si>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</si>
  <si>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</si>
  <si>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</si>
  <si>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</si>
  <si>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</si>
  <si>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</si>
  <si>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</si>
  <si>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</si>
  <si>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</si>
  <si>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</si>
  <si>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</si>
  <si>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</si>
  <si>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</si>
  <si>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</si>
  <si>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</si>
  <si>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</si>
  <si>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</si>
  <si>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</si>
  <si>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</si>
  <si>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</si>
  <si>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</si>
  <si>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</si>
  <si>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</si>
  <si>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</si>
  <si>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</si>
  <si>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</si>
  <si>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</si>
  <si>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</si>
  <si>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</si>
  <si>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</si>
  <si>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</si>
  <si>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</si>
  <si>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</si>
  <si>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</si>
  <si>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</si>
  <si>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</si>
  <si>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</si>
  <si>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</si>
  <si>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</si>
  <si>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</si>
  <si>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</si>
  <si>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</si>
  <si>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</si>
  <si>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</si>
  <si>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</si>
  <si>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</si>
  <si>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</si>
  <si>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</si>
  <si>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</si>
  <si>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</si>
  <si>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</si>
  <si>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</si>
  <si>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</si>
  <si>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</si>
  <si>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</si>
  <si>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</si>
  <si>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</si>
  <si>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</si>
  <si>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</si>
  <si>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</si>
  <si>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</si>
  <si>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</si>
  <si>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</si>
  <si>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</si>
  <si>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</si>
  <si>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</si>
  <si>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</si>
  <si>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</si>
  <si>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</si>
  <si>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</si>
  <si>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</si>
  <si>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</si>
  <si>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</si>
  <si>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</si>
  <si>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</si>
  <si>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</si>
  <si>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</si>
  <si>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</si>
  <si>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</si>
  <si>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</si>
  <si>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</si>
  <si>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</si>
  <si>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</si>
  <si>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</si>
  <si>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</si>
  <si>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</si>
  <si>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</si>
  <si>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</si>
  <si>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</si>
  <si>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</si>
  <si>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</si>
  <si>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</si>
  <si>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</si>
  <si>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</si>
  <si>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</si>
  <si>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</si>
  <si>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</si>
  <si>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</si>
  <si>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</si>
  <si>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</si>
  <si>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</si>
  <si>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</si>
  <si>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</si>
  <si>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</si>
  <si>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</si>
  <si>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</si>
  <si>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</si>
  <si>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</si>
  <si>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</si>
  <si>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</si>
  <si>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</si>
  <si>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</si>
  <si>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</si>
  <si>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</si>
  <si>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</si>
  <si>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</si>
  <si>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</si>
  <si>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</si>
  <si>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</si>
  <si>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</si>
  <si>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</si>
  <si>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</si>
  <si>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</si>
  <si>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</si>
  <si>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</si>
  <si>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</si>
  <si>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</si>
  <si>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</si>
  <si>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</si>
  <si>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</si>
  <si>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</si>
  <si>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</si>
  <si>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</si>
  <si>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</si>
  <si>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</si>
  <si>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</si>
  <si>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</si>
  <si>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</si>
  <si>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</si>
  <si>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</si>
  <si>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</si>
  <si>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</si>
  <si>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</si>
  <si>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</si>
  <si>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</si>
  <si>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</si>
  <si>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</si>
  <si>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</si>
  <si>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</si>
  <si>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</si>
  <si>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</si>
  <si>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</si>
  <si>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</si>
  <si>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</si>
  <si>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</si>
  <si>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</si>
  <si>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</si>
  <si>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</si>
  <si>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</si>
  <si>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</si>
  <si>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</si>
  <si>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</si>
  <si>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</si>
  <si>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</si>
  <si>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</si>
  <si>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</si>
  <si>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</si>
  <si>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</si>
  <si>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</si>
  <si>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</si>
  <si>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</si>
  <si>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</si>
  <si>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</si>
  <si>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</si>
  <si>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</si>
  <si>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</si>
  <si>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</si>
  <si>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</si>
  <si>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</si>
  <si>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</si>
  <si>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</si>
  <si>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</si>
  <si>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</si>
  <si>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</si>
  <si>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</si>
  <si>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</si>
  <si>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</si>
  <si>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</si>
  <si>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</si>
  <si>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</si>
  <si>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</si>
  <si>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</si>
  <si>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</si>
  <si>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</si>
  <si>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</si>
  <si>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</si>
  <si>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</si>
  <si>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</si>
  <si>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</si>
  <si>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</si>
  <si>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</si>
  <si>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</si>
  <si>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</si>
  <si>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</si>
  <si>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</si>
  <si>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</si>
  <si>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</si>
  <si>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</si>
  <si>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</si>
  <si>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</si>
  <si>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</si>
  <si>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</si>
  <si>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</si>
  <si>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</si>
  <si>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</si>
  <si>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</si>
  <si>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</si>
  <si>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</si>
  <si>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</si>
  <si>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</si>
  <si>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</si>
  <si>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</si>
  <si>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</si>
  <si>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</si>
  <si>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</si>
  <si>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</si>
  <si>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</si>
  <si>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</si>
  <si>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</si>
  <si>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</si>
  <si>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</si>
  <si>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</si>
  <si>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</si>
  <si>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</si>
  <si>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</si>
  <si>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</si>
  <si>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</si>
  <si>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</si>
  <si>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</si>
  <si>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</si>
  <si>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</si>
  <si>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</si>
  <si>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</si>
  <si>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</si>
  <si>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</si>
  <si>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</si>
  <si>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</si>
  <si>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</si>
  <si>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</si>
  <si>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</si>
  <si>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</si>
  <si>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</si>
  <si>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</si>
  <si>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</si>
  <si>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</si>
  <si>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</si>
  <si>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</si>
  <si>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</si>
  <si>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</si>
  <si>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</si>
  <si>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</si>
  <si>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</si>
  <si>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</si>
  <si>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</si>
  <si>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</si>
  <si>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</si>
  <si>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</si>
  <si>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</si>
  <si>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</si>
  <si>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</si>
  <si>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</si>
  <si>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</si>
  <si>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</si>
  <si>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</si>
  <si>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</si>
  <si>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</si>
  <si>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</si>
  <si>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</si>
  <si>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</si>
  <si>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</si>
  <si>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</si>
  <si>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</si>
  <si>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</si>
  <si>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</si>
  <si>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</si>
  <si>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</si>
  <si>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</si>
  <si>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</si>
  <si>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</si>
  <si>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</si>
  <si>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</si>
  <si>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</si>
  <si>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</si>
  <si>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</si>
  <si>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</si>
  <si>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</si>
  <si>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</si>
  <si>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</si>
  <si>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</si>
  <si>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</si>
  <si>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</si>
  <si>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</si>
  <si>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</si>
  <si>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</si>
  <si>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</si>
  <si>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</si>
  <si>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</si>
  <si>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</si>
  <si>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</si>
  <si>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</si>
  <si>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</si>
  <si>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</si>
  <si>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</si>
  <si>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</si>
  <si>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</si>
  <si>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</si>
  <si>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</si>
  <si>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</si>
  <si>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</si>
  <si>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</si>
  <si>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</si>
  <si>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</si>
  <si>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</si>
  <si>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</si>
  <si>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</si>
  <si>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</si>
  <si>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</si>
  <si>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</si>
  <si>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</si>
  <si>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</si>
  <si>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</si>
  <si>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</si>
  <si>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</si>
  <si>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</si>
  <si>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</si>
  <si>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</si>
  <si>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</si>
  <si>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</si>
  <si>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</si>
  <si>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</si>
  <si>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</si>
  <si>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</si>
  <si>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</si>
  <si>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</si>
  <si>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</si>
  <si>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</si>
  <si>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</si>
  <si>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</si>
  <si>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</si>
  <si>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</si>
  <si>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</si>
  <si>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</si>
  <si>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</si>
  <si>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</si>
  <si>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</si>
  <si>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</si>
  <si>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</si>
  <si>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</si>
  <si>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</si>
  <si>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</si>
  <si>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</si>
  <si>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</si>
  <si>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</si>
  <si>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</si>
  <si>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</si>
  <si>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</si>
  <si>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</si>
  <si>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</si>
  <si>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</si>
  <si>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</si>
  <si>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</si>
  <si>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</si>
  <si>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</si>
  <si>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</si>
  <si>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</si>
  <si>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</si>
  <si>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</si>
  <si>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</si>
  <si>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</si>
  <si>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</si>
  <si>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</si>
  <si>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</si>
  <si>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</si>
  <si>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</si>
  <si>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</si>
  <si>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</si>
  <si>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</si>
  <si>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</si>
  <si>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</si>
  <si>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</si>
  <si>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</si>
  <si>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</si>
  <si>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</si>
  <si>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</si>
  <si>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</si>
  <si>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</si>
  <si>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</si>
  <si>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</si>
  <si>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</si>
  <si>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</si>
  <si>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</si>
  <si>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</si>
  <si>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</si>
  <si>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</si>
  <si>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</si>
  <si>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</si>
  <si>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</si>
  <si>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</si>
  <si>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</si>
  <si>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</si>
  <si>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</si>
  <si>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</si>
  <si>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</si>
  <si>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</si>
  <si>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</si>
  <si>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</si>
  <si>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</si>
  <si>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</si>
  <si>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</si>
  <si>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</si>
  <si>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</si>
  <si>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</si>
  <si>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</si>
  <si>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</si>
  <si>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</si>
  <si>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</si>
  <si>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</si>
  <si>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</si>
  <si>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</si>
  <si>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</si>
  <si>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</si>
  <si>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</si>
  <si>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</si>
  <si>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</si>
  <si>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</si>
  <si>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</si>
  <si>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</si>
  <si>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</si>
  <si>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01.01.2012-31.03.2012</t>
  </si>
  <si>
    <t>неконсолидиран / индивидуален</t>
  </si>
  <si>
    <t>1. Ол Трейд АД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</si>
</sst>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63">
      <selection activeCell="A96" sqref="A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499</v>
      </c>
      <c r="D11" s="151">
        <v>499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503</v>
      </c>
      <c r="D19" s="155">
        <f>SUM(D11:D18)</f>
        <v>503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-91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-154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>
        <v>-73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-98</v>
      </c>
      <c r="H33" s="154">
        <f>H27+H31+H32</f>
        <v>-91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2965</v>
      </c>
      <c r="H36" s="154">
        <f>H25+H17+H33</f>
        <v>2972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2163</v>
      </c>
      <c r="D55" s="155">
        <f>D19+D20+D21+D27+D32+D45+D51+D53+D54</f>
        <v>2163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578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578</v>
      </c>
      <c r="D64" s="155">
        <f>SUM(D58:D63)</f>
        <v>578</v>
      </c>
      <c r="E64" s="237" t="s">
        <v>200</v>
      </c>
      <c r="F64" s="242" t="s">
        <v>201</v>
      </c>
      <c r="G64" s="152">
        <v>4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220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807</v>
      </c>
      <c r="D93" s="155">
        <f>D64+D75+D84+D91+D92</f>
        <v>812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2970</v>
      </c>
      <c r="D94" s="164">
        <f>D93+D55</f>
        <v>2975</v>
      </c>
      <c r="E94" s="449" t="s">
        <v>270</v>
      </c>
      <c r="F94" s="289" t="s">
        <v>271</v>
      </c>
      <c r="G94" s="165">
        <f>G36+G39+G55+G79</f>
        <v>2970</v>
      </c>
      <c r="H94" s="165">
        <f>H36+H39+H55+H79</f>
        <v>2975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C51" sqref="C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 / индивидуален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01.01.2012-31.03.2012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</v>
      </c>
      <c r="D19" s="49">
        <f>SUM(D9:D15)+D16</f>
        <v>7</v>
      </c>
      <c r="E19" s="304" t="s">
        <v>317</v>
      </c>
      <c r="F19" s="552" t="s">
        <v>318</v>
      </c>
      <c r="G19" s="550"/>
      <c r="H19" s="550">
        <v>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</v>
      </c>
      <c r="D28" s="50">
        <f>D26+D19</f>
        <v>10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</v>
      </c>
      <c r="E30" s="127" t="s">
        <v>343</v>
      </c>
      <c r="F30" s="554" t="s">
        <v>344</v>
      </c>
      <c r="G30" s="53">
        <f>IF((C28-G28)&gt;0,C28-G28,0)</f>
        <v>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</v>
      </c>
      <c r="D33" s="49">
        <f>D28-D31+D32</f>
        <v>10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</v>
      </c>
      <c r="E34" s="128" t="s">
        <v>357</v>
      </c>
      <c r="F34" s="554" t="s">
        <v>358</v>
      </c>
      <c r="G34" s="548">
        <f>IF((C33-G33)&gt;0,C33-G33,0)</f>
        <v>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</v>
      </c>
      <c r="E39" s="313" t="s">
        <v>369</v>
      </c>
      <c r="F39" s="558" t="s">
        <v>370</v>
      </c>
      <c r="G39" s="559">
        <f>IF(G34&gt;0,IF(C35+G34&lt;0,0,C35+G34),IF(C34-C35&lt;0,C35-C34,0))</f>
        <v>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</v>
      </c>
      <c r="E41" s="127" t="s">
        <v>376</v>
      </c>
      <c r="F41" s="571" t="s">
        <v>377</v>
      </c>
      <c r="G41" s="52">
        <f>IF(C39=0,IF(G39-G40&gt;0,G39-G40+C40,0),IF(C39-C40&lt;0,C40-C39+G40,0))</f>
        <v>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</v>
      </c>
      <c r="D42" s="53">
        <f>D33+D35+D39</f>
        <v>17</v>
      </c>
      <c r="E42" s="128" t="s">
        <v>380</v>
      </c>
      <c r="F42" s="129" t="s">
        <v>381</v>
      </c>
      <c r="G42" s="53">
        <f>G39+G33</f>
        <v>7</v>
      </c>
      <c r="H42" s="53">
        <f>H39+H33</f>
        <v>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33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/ индивидуален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-5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-7</v>
      </c>
      <c r="D20" s="55">
        <f>SUM(D10:D19)</f>
        <v>-14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</v>
      </c>
      <c r="D43" s="55">
        <f>D42+D32+D20</f>
        <v>-21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</v>
      </c>
      <c r="D44" s="132">
        <v>83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7</v>
      </c>
      <c r="D45" s="55">
        <f>D44+D43</f>
        <v>62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I32" sqref="I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/ индивидуален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01.01.2012-31.03.2012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-154</v>
      </c>
      <c r="K11" s="60"/>
      <c r="L11" s="344">
        <f>SUM(C11:K11)</f>
        <v>2972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-154</v>
      </c>
      <c r="K15" s="61">
        <f t="shared" si="2"/>
        <v>0</v>
      </c>
      <c r="L15" s="344">
        <f t="shared" si="1"/>
        <v>2972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-161</v>
      </c>
      <c r="K29" s="59">
        <f t="shared" si="6"/>
        <v>0</v>
      </c>
      <c r="L29" s="344">
        <f t="shared" si="1"/>
        <v>2965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-161</v>
      </c>
      <c r="K32" s="59">
        <f t="shared" si="7"/>
        <v>0</v>
      </c>
      <c r="L32" s="344">
        <f t="shared" si="1"/>
        <v>2965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21" sqref="A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01.01.2012-31.03.2012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499</v>
      </c>
      <c r="E9" s="189"/>
      <c r="F9" s="189"/>
      <c r="G9" s="74">
        <f>D9+E9-F9</f>
        <v>499</v>
      </c>
      <c r="H9" s="65"/>
      <c r="I9" s="65"/>
      <c r="J9" s="74">
        <f>G9+H9-I9</f>
        <v>499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499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503</v>
      </c>
      <c r="E17" s="194">
        <f>SUM(E9:E16)</f>
        <v>0</v>
      </c>
      <c r="F17" s="194">
        <f>SUM(F9:F16)</f>
        <v>0</v>
      </c>
      <c r="G17" s="74">
        <f t="shared" si="2"/>
        <v>503</v>
      </c>
      <c r="H17" s="75">
        <f>SUM(H9:H16)</f>
        <v>0</v>
      </c>
      <c r="I17" s="75">
        <f>SUM(I9:I16)</f>
        <v>0</v>
      </c>
      <c r="J17" s="74">
        <f t="shared" si="3"/>
        <v>503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780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780</v>
      </c>
      <c r="H27" s="70">
        <f t="shared" si="8"/>
        <v>0</v>
      </c>
      <c r="I27" s="70">
        <f t="shared" si="8"/>
        <v>0</v>
      </c>
      <c r="J27" s="71">
        <f t="shared" si="3"/>
        <v>780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780</v>
      </c>
      <c r="E31" s="189"/>
      <c r="F31" s="189"/>
      <c r="G31" s="74">
        <f t="shared" si="2"/>
        <v>780</v>
      </c>
      <c r="H31" s="72"/>
      <c r="I31" s="72"/>
      <c r="J31" s="74">
        <f t="shared" si="3"/>
        <v>780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780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780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780</v>
      </c>
      <c r="H38" s="75">
        <f t="shared" si="12"/>
        <v>0</v>
      </c>
      <c r="I38" s="75">
        <f t="shared" si="12"/>
        <v>0</v>
      </c>
      <c r="J38" s="74">
        <f t="shared" si="3"/>
        <v>780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1283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1283</v>
      </c>
      <c r="H40" s="438">
        <f t="shared" si="13"/>
        <v>0</v>
      </c>
      <c r="I40" s="438">
        <f t="shared" si="13"/>
        <v>0</v>
      </c>
      <c r="J40" s="438">
        <f t="shared" si="13"/>
        <v>1283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1283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4">
      <selection activeCell="D113" sqref="D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01.01.2012-31.03.2012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</v>
      </c>
      <c r="D96" s="104">
        <f>D85+D80+D75+D71+D95</f>
        <v>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</v>
      </c>
      <c r="D97" s="104">
        <f>D96+D68+D66</f>
        <v>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01.01.2012-31.03.2012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" sqref="D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01.01.2012-31.03.2012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874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780</v>
      </c>
      <c r="D63" s="441">
        <v>19.9</v>
      </c>
      <c r="E63" s="441"/>
      <c r="F63" s="443">
        <f>C63-E63</f>
        <v>780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780</v>
      </c>
      <c r="D78" s="429"/>
      <c r="E78" s="429">
        <f>SUM(E63:E77)</f>
        <v>0</v>
      </c>
      <c r="F78" s="442">
        <f>SUM(F63:F77)</f>
        <v>780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2440</v>
      </c>
      <c r="D79" s="429"/>
      <c r="E79" s="429">
        <f>E78+E61+E44+E27</f>
        <v>0</v>
      </c>
      <c r="F79" s="442">
        <f>F78+F61+F44+F27</f>
        <v>2440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2012-04-23T06:52:20Z</dcterms:modified>
  <cp:category/>
  <cp:version/>
  <cp:contentType/>
  <cp:contentStatus/>
</cp:coreProperties>
</file>