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<sst xmlns="http://schemas.openxmlformats.org/spreadsheetml/2006/main" count="1062" uniqueCount="875">
  <si>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</si>
  <si>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</si>
  <si>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</si>
  <si>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</si>
  <si>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</si>
  <si>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</si>
  <si>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</si>
  <si>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</si>
  <si>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</si>
  <si>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</si>
  <si>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</si>
  <si>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</si>
  <si>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</si>
  <si>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</si>
  <si>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</si>
  <si>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</si>
  <si>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</si>
  <si>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</si>
  <si>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</si>
  <si>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</si>
  <si>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</si>
  <si>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</si>
  <si>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</si>
  <si>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</si>
  <si>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</si>
  <si>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</si>
  <si>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</si>
  <si>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</si>
  <si>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</si>
  <si>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</si>
  <si>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</si>
  <si>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</si>
  <si>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</si>
  <si>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</si>
  <si>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</si>
  <si>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</si>
  <si>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</si>
  <si>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</si>
  <si>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</si>
  <si>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</si>
  <si>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</si>
  <si>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</si>
  <si>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</si>
  <si>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</si>
  <si>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</si>
  <si>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</si>
  <si>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</si>
  <si>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</si>
  <si>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</si>
  <si>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</si>
  <si>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</si>
  <si>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</si>
  <si>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</si>
  <si>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</si>
  <si>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</si>
  <si>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</si>
  <si>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</si>
  <si>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</si>
  <si>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</si>
  <si>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</si>
  <si>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</si>
  <si>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</si>
  <si>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</si>
  <si>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</si>
  <si>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</si>
  <si>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</si>
  <si>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</si>
  <si>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</si>
  <si>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</si>
  <si>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</si>
  <si>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</si>
  <si>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</si>
  <si>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</si>
  <si>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</si>
  <si>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</si>
  <si>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</si>
  <si>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</si>
  <si>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</si>
  <si>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</si>
  <si>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</si>
  <si>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</si>
  <si>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</si>
  <si>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</si>
  <si>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</si>
  <si>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</si>
  <si>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</si>
  <si>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</si>
  <si>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</si>
  <si>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</si>
  <si>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</si>
  <si>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</si>
  <si>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</si>
  <si>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</si>
  <si>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</si>
  <si>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</si>
  <si>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</si>
  <si>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</si>
  <si>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</si>
  <si>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</si>
  <si>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</si>
  <si>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</si>
  <si>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</si>
  <si>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</si>
  <si>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</si>
  <si>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</si>
  <si>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</si>
  <si>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</si>
  <si>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</si>
  <si>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</si>
  <si>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</si>
  <si>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</si>
  <si>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</si>
  <si>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</si>
  <si>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</si>
  <si>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</si>
  <si>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</si>
  <si>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</si>
  <si>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</si>
  <si>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</si>
  <si>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</si>
  <si>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</si>
  <si>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</si>
  <si>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</si>
  <si>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</si>
  <si>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</si>
  <si>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</si>
  <si>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</si>
  <si>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</si>
  <si>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</si>
  <si>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</si>
  <si>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</si>
  <si>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</si>
  <si>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</si>
  <si>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</si>
  <si>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</si>
  <si>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</si>
  <si>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</si>
  <si>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</si>
  <si>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</si>
  <si>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</si>
  <si>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</si>
  <si>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</si>
  <si>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</si>
  <si>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</si>
  <si>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</si>
  <si>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</si>
  <si>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</si>
  <si>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</si>
  <si>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</si>
  <si>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</si>
  <si>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</si>
  <si>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</si>
  <si>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</si>
  <si>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</si>
  <si>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</si>
  <si>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</si>
  <si>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</si>
  <si>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</si>
  <si>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</si>
  <si>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</si>
  <si>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</si>
  <si>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</si>
  <si>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</si>
  <si>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</si>
  <si>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</si>
  <si>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</si>
  <si>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</si>
  <si>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</si>
  <si>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</si>
  <si>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</si>
  <si>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</si>
  <si>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</si>
  <si>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</si>
  <si>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</si>
  <si>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</si>
  <si>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</si>
  <si>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</si>
  <si>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</si>
  <si>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</si>
  <si>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</si>
  <si>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</si>
  <si>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</si>
  <si>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</si>
  <si>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</si>
  <si>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</si>
  <si>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</si>
  <si>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</si>
  <si>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</si>
  <si>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</si>
  <si>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</si>
  <si>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</si>
  <si>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</si>
  <si>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</si>
  <si>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</si>
  <si>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</si>
  <si>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</si>
  <si>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</si>
  <si>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</si>
  <si>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</si>
  <si>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</si>
  <si>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</si>
  <si>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</si>
  <si>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</si>
  <si>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</si>
  <si>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</si>
  <si>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</si>
  <si>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</si>
  <si>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</si>
  <si>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</si>
  <si>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</si>
  <si>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</si>
  <si>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</si>
  <si>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</si>
  <si>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</si>
  <si>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</si>
  <si>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</si>
  <si>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</si>
  <si>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</si>
  <si>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</si>
  <si>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</si>
  <si>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</si>
  <si>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</si>
  <si>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</si>
  <si>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</si>
  <si>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</si>
  <si>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</si>
  <si>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</si>
  <si>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</si>
  <si>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</si>
  <si>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</si>
  <si>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</si>
  <si>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</si>
  <si>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</si>
  <si>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</si>
  <si>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</si>
  <si>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</si>
  <si>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</si>
  <si>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</si>
  <si>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</si>
  <si>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</si>
  <si>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</si>
  <si>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</si>
  <si>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</si>
  <si>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</si>
  <si>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</si>
  <si>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</si>
  <si>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</si>
  <si>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</si>
  <si>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</si>
  <si>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</si>
  <si>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</si>
  <si>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</si>
  <si>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</si>
  <si>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</si>
  <si>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</si>
  <si>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</si>
  <si>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</si>
  <si>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</si>
  <si>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</si>
  <si>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</si>
  <si>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</si>
  <si>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</si>
  <si>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</si>
  <si>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</si>
  <si>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</si>
  <si>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</si>
  <si>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</si>
  <si>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</si>
  <si>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</si>
  <si>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</si>
  <si>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</si>
  <si>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</si>
  <si>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</si>
  <si>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</si>
  <si>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</si>
  <si>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</si>
  <si>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</si>
  <si>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</si>
  <si>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</si>
  <si>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</si>
  <si>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</si>
  <si>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</si>
  <si>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</si>
  <si>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</si>
  <si>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</si>
  <si>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</si>
  <si>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</si>
  <si>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</si>
  <si>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</si>
  <si>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</si>
  <si>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</si>
  <si>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</si>
  <si>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</si>
  <si>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</si>
  <si>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</si>
  <si>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</si>
  <si>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</si>
  <si>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</si>
  <si>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</si>
  <si>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</si>
  <si>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</si>
  <si>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</si>
  <si>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</si>
  <si>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</si>
  <si>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</si>
  <si>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</si>
  <si>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</si>
  <si>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</si>
  <si>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</si>
  <si>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</si>
  <si>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</si>
  <si>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</si>
  <si>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</si>
  <si>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</si>
  <si>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</si>
  <si>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</si>
  <si>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</si>
  <si>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</si>
  <si>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</si>
  <si>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</si>
  <si>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</si>
  <si>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</si>
  <si>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</si>
  <si>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</si>
  <si>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</si>
  <si>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</si>
  <si>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</si>
  <si>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</si>
  <si>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</si>
  <si>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</si>
  <si>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</si>
  <si>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</si>
  <si>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</si>
  <si>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</si>
  <si>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</si>
  <si>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</si>
  <si>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</si>
  <si>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</si>
  <si>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</si>
  <si>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</si>
  <si>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</si>
  <si>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</si>
  <si>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</si>
  <si>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</si>
  <si>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</si>
  <si>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</si>
  <si>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</si>
  <si>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</si>
  <si>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</si>
  <si>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</si>
  <si>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</si>
  <si>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</si>
  <si>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</si>
  <si>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</si>
  <si>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</si>
  <si>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</si>
  <si>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</si>
  <si>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</si>
  <si>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</si>
  <si>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</si>
  <si>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</si>
  <si>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</si>
  <si>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</si>
  <si>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</si>
  <si>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</si>
  <si>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</si>
  <si>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</si>
  <si>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</si>
  <si>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</si>
  <si>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</si>
  <si>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</si>
  <si>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</si>
  <si>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</si>
  <si>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</si>
  <si>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</si>
  <si>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</si>
  <si>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</si>
  <si>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</si>
  <si>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</si>
  <si>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</si>
  <si>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</si>
  <si>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</si>
  <si>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</si>
  <si>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</si>
  <si>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</si>
  <si>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</si>
  <si>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</si>
  <si>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</si>
  <si>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</si>
  <si>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</si>
  <si>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</si>
  <si>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</si>
  <si>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</si>
  <si>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</si>
  <si>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</si>
  <si>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</si>
  <si>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</si>
  <si>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</si>
  <si>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</si>
  <si>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</si>
  <si>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</si>
  <si>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</si>
  <si>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</si>
  <si>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</si>
  <si>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</si>
  <si>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</si>
  <si>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</si>
  <si>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</si>
  <si>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</si>
  <si>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</si>
  <si>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</si>
  <si>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</si>
  <si>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</si>
  <si>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</si>
  <si>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</si>
  <si>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</si>
  <si>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</si>
  <si>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</si>
  <si>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</si>
  <si>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</si>
  <si>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</si>
  <si>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</si>
  <si>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</si>
  <si>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</si>
  <si>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</si>
  <si>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</si>
  <si>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</si>
  <si>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</si>
  <si>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</si>
  <si>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</si>
  <si>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</si>
  <si>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</si>
  <si>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</si>
  <si>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</si>
  <si>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</si>
  <si>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</si>
  <si>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</si>
  <si>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</si>
  <si>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</si>
  <si>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</si>
  <si>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</si>
  <si>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</si>
  <si>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</si>
  <si>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</si>
  <si>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</si>
  <si>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</si>
  <si>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</si>
  <si>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</si>
  <si>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</si>
  <si>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</si>
  <si>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</si>
  <si>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</si>
  <si>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</si>
  <si>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</si>
  <si>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</si>
  <si>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</si>
  <si>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</si>
  <si>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</si>
  <si>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</si>
  <si>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</si>
  <si>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</si>
  <si>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</si>
  <si>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</si>
  <si>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</si>
  <si>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</si>
  <si>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</si>
  <si>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</si>
  <si>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</si>
  <si>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</si>
  <si>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</si>
  <si>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</si>
  <si>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</si>
  <si>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</si>
  <si>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</si>
  <si>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</si>
  <si>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</si>
  <si>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</si>
  <si>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</si>
  <si>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</si>
  <si>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</si>
  <si>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</si>
  <si>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</si>
  <si>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</si>
  <si>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</si>
  <si>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</si>
  <si>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</si>
  <si>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</si>
  <si>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</si>
  <si>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</si>
  <si>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</si>
  <si>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</si>
  <si>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</si>
  <si>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</si>
  <si>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</si>
  <si>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</si>
  <si>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</si>
  <si>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</si>
  <si>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</si>
  <si>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</si>
  <si>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</si>
  <si>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</si>
  <si>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</si>
  <si>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</si>
  <si>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</si>
  <si>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</si>
  <si>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</si>
  <si>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</si>
  <si>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</si>
  <si>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</si>
  <si>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</si>
  <si>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</si>
  <si>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</si>
  <si>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</si>
  <si>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</si>
  <si>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</si>
  <si>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</si>
  <si>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</si>
  <si>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</si>
  <si>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</si>
  <si>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</si>
  <si>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</si>
  <si>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</si>
  <si>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</si>
  <si>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</si>
  <si>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</si>
  <si>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</si>
  <si>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</si>
  <si>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</si>
  <si>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</si>
  <si>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</si>
  <si>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</si>
  <si>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</si>
  <si>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</si>
  <si>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</si>
  <si>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</si>
  <si>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</si>
  <si>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</si>
  <si>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</si>
  <si>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</si>
  <si>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</si>
  <si>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</si>
  <si>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</si>
  <si>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</si>
  <si>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</si>
  <si>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</si>
  <si>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</si>
  <si>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</si>
  <si>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</si>
  <si>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</si>
  <si>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</si>
  <si>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</si>
  <si>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</si>
  <si>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</si>
  <si>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</si>
  <si>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</si>
  <si>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</si>
  <si>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</si>
  <si>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</si>
  <si>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</si>
  <si>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</si>
  <si>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</si>
  <si>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</si>
  <si>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</si>
  <si>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</si>
  <si>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</si>
  <si>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</si>
  <si>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</si>
  <si>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</si>
  <si>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</si>
  <si>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</si>
  <si>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</si>
  <si>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</si>
  <si>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</si>
  <si>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</si>
  <si>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</si>
  <si>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</si>
  <si>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</si>
  <si>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</si>
  <si>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</si>
  <si>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</si>
  <si>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</si>
  <si>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</si>
  <si>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</si>
  <si>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</si>
  <si>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</si>
  <si>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</si>
  <si>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</si>
  <si>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</si>
  <si>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</si>
  <si>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</si>
  <si>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</si>
  <si>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</si>
  <si>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</si>
  <si>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</si>
  <si>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</si>
  <si>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</si>
  <si>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</si>
  <si>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</si>
  <si>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</si>
  <si>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</si>
  <si>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</si>
  <si>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</si>
  <si>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</si>
  <si>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</si>
  <si>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</si>
  <si>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</si>
  <si>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</si>
  <si>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</si>
  <si>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</si>
  <si>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</si>
  <si>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</si>
  <si>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</si>
  <si>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</si>
  <si>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</si>
  <si>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</si>
  <si>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</si>
  <si>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</si>
  <si>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</si>
  <si>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</si>
  <si>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</si>
  <si>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</si>
  <si>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</si>
  <si>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</si>
  <si>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</si>
  <si>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</si>
  <si>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</si>
  <si>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</si>
  <si>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</si>
  <si>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</si>
  <si>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</si>
  <si>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</si>
  <si>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</si>
  <si>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</si>
  <si>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</si>
  <si>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</si>
  <si>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</si>
  <si>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</si>
  <si>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</si>
  <si>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</si>
  <si>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</si>
  <si>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</si>
  <si>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</si>
  <si>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</si>
  <si>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</si>
  <si>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</si>
  <si>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</si>
  <si>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</si>
  <si>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</si>
  <si>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</si>
  <si>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</si>
  <si>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</si>
  <si>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</si>
  <si>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</si>
  <si>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</si>
  <si>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</si>
  <si>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</si>
  <si>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</si>
  <si>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</si>
  <si>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</si>
  <si>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</si>
  <si>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</si>
  <si>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</si>
  <si>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</si>
  <si>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</si>
  <si>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</si>
  <si>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</si>
  <si>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</si>
  <si>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</si>
  <si>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</si>
  <si>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</si>
  <si>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</si>
  <si>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</si>
  <si>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</si>
  <si>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</si>
  <si>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</si>
  <si>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</si>
  <si>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</si>
  <si>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</si>
  <si>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</si>
  <si>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</si>
  <si>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</si>
  <si>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</si>
  <si>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</si>
  <si>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</si>
  <si>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</si>
  <si>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</si>
  <si>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</si>
  <si>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</si>
  <si>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</si>
  <si>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</si>
  <si>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</si>
  <si>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</si>
  <si>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</si>
  <si>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</si>
  <si>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</si>
  <si>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</si>
  <si>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</si>
  <si>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</si>
  <si>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</si>
  <si>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</si>
  <si>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</si>
  <si>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</si>
  <si>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</si>
  <si>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</si>
  <si>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</si>
  <si>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</si>
  <si>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</si>
  <si>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</si>
  <si>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</si>
  <si>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</si>
  <si>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</si>
  <si>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</si>
  <si>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</si>
  <si>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</si>
  <si>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</si>
  <si>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</si>
  <si>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</si>
  <si>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</si>
  <si>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</si>
  <si>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</si>
  <si>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</si>
  <si>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</si>
  <si>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</si>
  <si>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</si>
  <si>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</si>
  <si>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</si>
  <si>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</si>
  <si>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</si>
  <si>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</si>
  <si>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</si>
  <si>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</si>
  <si>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</si>
  <si>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</si>
  <si>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</si>
  <si>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</si>
  <si>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</si>
  <si>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</si>
  <si>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</si>
  <si>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</si>
  <si>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</si>
  <si>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</si>
  <si>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</si>
  <si>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</si>
  <si>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</si>
  <si>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</si>
  <si>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</si>
  <si>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</si>
  <si>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</si>
  <si>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</si>
  <si>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</si>
  <si>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</si>
  <si>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</si>
  <si>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</si>
  <si>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</si>
  <si>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</si>
  <si>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</si>
  <si>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</si>
  <si>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</si>
  <si>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</si>
  <si>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</si>
  <si>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</si>
  <si>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</si>
  <si>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</si>
  <si>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</si>
  <si>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</si>
  <si>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</si>
  <si>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</si>
  <si>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</si>
  <si>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</si>
  <si>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</si>
  <si>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</si>
  <si>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</si>
  <si>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</si>
  <si>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</si>
  <si>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</si>
  <si>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</si>
  <si>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</si>
  <si>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</si>
  <si>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</si>
  <si>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</si>
  <si>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</si>
  <si>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</si>
  <si>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</si>
  <si>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</si>
  <si>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</si>
  <si>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</si>
  <si>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</si>
  <si>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</si>
  <si>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</si>
  <si>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</si>
  <si>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</si>
  <si>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</si>
  <si>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</si>
  <si>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</si>
  <si>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</si>
  <si>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</si>
  <si>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</si>
  <si>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</si>
  <si>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</si>
  <si>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</si>
  <si>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</si>
  <si>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</si>
  <si>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</si>
  <si>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</si>
  <si>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</si>
  <si>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</si>
  <si>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</si>
  <si>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</si>
  <si>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</si>
  <si>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</si>
  <si>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</si>
  <si>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</si>
  <si>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</si>
  <si>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</si>
  <si>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</si>
  <si>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</si>
  <si>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</si>
  <si>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</si>
  <si>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</si>
  <si>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</si>
  <si>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</si>
  <si>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</si>
  <si>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</si>
  <si>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</si>
  <si>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</si>
  <si>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</si>
  <si>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</si>
  <si>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</si>
  <si>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</si>
  <si>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</si>
  <si>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</si>
  <si>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</si>
  <si>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</si>
  <si>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</si>
  <si>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</si>
  <si>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</si>
  <si>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</si>
  <si>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</si>
  <si>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</si>
  <si>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</si>
  <si>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</si>
  <si>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</si>
  <si>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</si>
  <si>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</si>
  <si>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</si>
  <si>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</si>
  <si>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</si>
  <si>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</si>
  <si>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</si>
  <si>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</si>
  <si>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</si>
  <si>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</si>
  <si>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</si>
  <si>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</si>
  <si>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</si>
  <si>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</si>
  <si>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</si>
  <si>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</si>
  <si>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</si>
  <si>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</si>
  <si>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</si>
  <si>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</si>
  <si>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</si>
  <si>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</si>
  <si>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</si>
  <si>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</si>
  <si>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</si>
  <si>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</si>
  <si>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</si>
  <si>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</si>
  <si>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Еларг Фонд за земеделска земя на АДСИЦ</t>
  </si>
  <si>
    <t xml:space="preserve"> неконсолидиран /междинен</t>
  </si>
  <si>
    <t>1. Еларг Уинд ЕООД</t>
  </si>
  <si>
    <t>1</t>
  </si>
  <si>
    <t>Второ тримесечие на 2012 год.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</si>
</sst>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D68" sqref="D68:D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870</v>
      </c>
      <c r="F3" s="217" t="s">
        <v>2</v>
      </c>
      <c r="G3" s="172"/>
      <c r="H3" s="461">
        <v>131404159</v>
      </c>
    </row>
    <row r="4" spans="1:8" ht="15">
      <c r="A4" s="574" t="s">
        <v>3</v>
      </c>
      <c r="B4" s="580"/>
      <c r="C4" s="580"/>
      <c r="D4" s="580"/>
      <c r="E4" s="504" t="s">
        <v>871</v>
      </c>
      <c r="F4" s="576" t="s">
        <v>4</v>
      </c>
      <c r="G4" s="577"/>
      <c r="H4" s="461" t="s">
        <v>159</v>
      </c>
    </row>
    <row r="5" spans="1:8" ht="15">
      <c r="A5" s="574" t="s">
        <v>5</v>
      </c>
      <c r="B5" s="575"/>
      <c r="C5" s="575"/>
      <c r="D5" s="575"/>
      <c r="E5" s="504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59716</v>
      </c>
      <c r="H11" s="152">
        <v>59716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59716</v>
      </c>
      <c r="H12" s="153">
        <v>59716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59716</v>
      </c>
      <c r="H17" s="154">
        <f>H11+H14+H15+H16</f>
        <v>59716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13453</v>
      </c>
      <c r="H19" s="152">
        <v>13453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13453</v>
      </c>
      <c r="H25" s="154">
        <f>H19+H20+H21</f>
        <v>13453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33236</v>
      </c>
      <c r="H27" s="154">
        <f>SUM(H28:H30)</f>
        <v>-8106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33236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-8106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45649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32714</v>
      </c>
      <c r="H33" s="154">
        <f>H27+H31+H32</f>
        <v>37543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105883</v>
      </c>
      <c r="H36" s="154">
        <f>H25+H17+H33</f>
        <v>110712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9389</v>
      </c>
      <c r="H60" s="152">
        <v>14453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5270</v>
      </c>
      <c r="H61" s="154">
        <f>SUM(H62:H68)</f>
        <v>466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/>
    </row>
    <row r="63" spans="1:13" ht="15">
      <c r="A63" s="235" t="s">
        <v>195</v>
      </c>
      <c r="B63" s="241" t="s">
        <v>196</v>
      </c>
      <c r="C63" s="151">
        <v>108534</v>
      </c>
      <c r="D63" s="151">
        <v>106652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108534</v>
      </c>
      <c r="D64" s="155">
        <f>SUM(D58:D63)</f>
        <v>106652</v>
      </c>
      <c r="E64" s="237" t="s">
        <v>200</v>
      </c>
      <c r="F64" s="242" t="s">
        <v>201</v>
      </c>
      <c r="G64" s="152">
        <f>91-10-1</f>
        <v>80</v>
      </c>
      <c r="H64" s="152">
        <v>133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5158</v>
      </c>
      <c r="H65" s="152">
        <v>281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41</v>
      </c>
    </row>
    <row r="67" spans="1:8" ht="15">
      <c r="A67" s="235" t="s">
        <v>207</v>
      </c>
      <c r="B67" s="241" t="s">
        <v>208</v>
      </c>
      <c r="C67" s="151">
        <v>21030</v>
      </c>
      <c r="D67" s="151">
        <v>16440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4275</v>
      </c>
      <c r="D68" s="151">
        <v>2159</v>
      </c>
      <c r="E68" s="237" t="s">
        <v>213</v>
      </c>
      <c r="F68" s="242" t="s">
        <v>214</v>
      </c>
      <c r="G68" s="152">
        <v>8</v>
      </c>
      <c r="H68" s="152">
        <v>9</v>
      </c>
    </row>
    <row r="69" spans="1:8" ht="15">
      <c r="A69" s="235" t="s">
        <v>215</v>
      </c>
      <c r="B69" s="241" t="s">
        <v>216</v>
      </c>
      <c r="C69" s="151">
        <v>4</v>
      </c>
      <c r="D69" s="151"/>
      <c r="E69" s="251" t="s">
        <v>78</v>
      </c>
      <c r="F69" s="242" t="s">
        <v>217</v>
      </c>
      <c r="G69" s="152">
        <v>65</v>
      </c>
      <c r="H69" s="152">
        <v>51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13026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27750</v>
      </c>
      <c r="H71" s="161">
        <f>H59+H60+H61+H69+H70</f>
        <v>14970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163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25472</v>
      </c>
      <c r="D75" s="155">
        <f>SUM(D67:D74)</f>
        <v>19108</v>
      </c>
      <c r="E75" s="251" t="s">
        <v>160</v>
      </c>
      <c r="F75" s="245" t="s">
        <v>234</v>
      </c>
      <c r="G75" s="152">
        <v>476</v>
      </c>
      <c r="H75" s="152">
        <v>257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28226</v>
      </c>
      <c r="H79" s="162">
        <f>H71+H74+H75+H76</f>
        <v>15227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91</v>
      </c>
      <c r="D88" s="151">
        <v>178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95</v>
      </c>
      <c r="D91" s="155">
        <f>SUM(D87:D90)</f>
        <v>178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134109</v>
      </c>
      <c r="D93" s="155">
        <f>D64+D75+D84+D91+D92</f>
        <v>125939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134109</v>
      </c>
      <c r="D94" s="164">
        <f>D93+D55</f>
        <v>125939</v>
      </c>
      <c r="E94" s="449" t="s">
        <v>270</v>
      </c>
      <c r="F94" s="289" t="s">
        <v>271</v>
      </c>
      <c r="G94" s="165">
        <f>G36+G39+G55+G79</f>
        <v>134109</v>
      </c>
      <c r="H94" s="165">
        <f>H36+H39+H55+H79</f>
        <v>125939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861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120" zoomScaleSheetLayoutView="120" zoomScalePageLayoutView="0" workbookViewId="0" topLeftCell="A16">
      <selection activeCell="C29" sqref="C2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3" t="str">
        <f>'справка №1-БАЛАНС'!E3</f>
        <v> Еларг Фонд за земеделска земя на АДСИЦ</v>
      </c>
      <c r="C2" s="583"/>
      <c r="D2" s="583"/>
      <c r="E2" s="583"/>
      <c r="F2" s="585" t="s">
        <v>2</v>
      </c>
      <c r="G2" s="585"/>
      <c r="H2" s="525">
        <f>'справка №1-БАЛАНС'!H3</f>
        <v>131404159</v>
      </c>
    </row>
    <row r="3" spans="1:8" ht="15">
      <c r="A3" s="467" t="s">
        <v>275</v>
      </c>
      <c r="B3" s="583" t="str">
        <f>'справка №1-БАЛАНС'!E4</f>
        <v> неконсолидиран /междинен</v>
      </c>
      <c r="C3" s="583"/>
      <c r="D3" s="583"/>
      <c r="E3" s="583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4" t="str">
        <f>'справка №1-БАЛАНС'!E5</f>
        <v>Второ тримесечие на 2012 год.</v>
      </c>
      <c r="C4" s="584"/>
      <c r="D4" s="584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</v>
      </c>
      <c r="D9" s="46">
        <v>1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f>2003-13</f>
        <v>1990</v>
      </c>
      <c r="D10" s="46">
        <v>2592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>
        <v>16</v>
      </c>
      <c r="E11" s="300" t="s">
        <v>293</v>
      </c>
      <c r="F11" s="548" t="s">
        <v>294</v>
      </c>
      <c r="G11" s="549">
        <v>2494</v>
      </c>
      <c r="H11" s="549">
        <v>2594</v>
      </c>
    </row>
    <row r="12" spans="1:8" ht="12">
      <c r="A12" s="298" t="s">
        <v>295</v>
      </c>
      <c r="B12" s="299" t="s">
        <v>296</v>
      </c>
      <c r="C12" s="46">
        <v>185</v>
      </c>
      <c r="D12" s="46">
        <v>205</v>
      </c>
      <c r="E12" s="300" t="s">
        <v>78</v>
      </c>
      <c r="F12" s="548" t="s">
        <v>297</v>
      </c>
      <c r="G12" s="549">
        <v>11315</v>
      </c>
      <c r="H12" s="549">
        <v>10872</v>
      </c>
    </row>
    <row r="13" spans="1:18" ht="12">
      <c r="A13" s="298" t="s">
        <v>298</v>
      </c>
      <c r="B13" s="299" t="s">
        <v>299</v>
      </c>
      <c r="C13" s="46">
        <v>6</v>
      </c>
      <c r="D13" s="46">
        <v>7</v>
      </c>
      <c r="E13" s="301" t="s">
        <v>51</v>
      </c>
      <c r="F13" s="550" t="s">
        <v>300</v>
      </c>
      <c r="G13" s="547">
        <f>SUM(G9:G12)</f>
        <v>13809</v>
      </c>
      <c r="H13" s="547">
        <f>SUM(H9:H12)</f>
        <v>13466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7386</v>
      </c>
      <c r="D14" s="46">
        <v>4874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13278+36</f>
        <v>13314</v>
      </c>
      <c r="D16" s="47">
        <v>905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>
        <v>13036</v>
      </c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22882</v>
      </c>
      <c r="D19" s="49">
        <f>SUM(D9:D15)+D16</f>
        <v>8600</v>
      </c>
      <c r="E19" s="304" t="s">
        <v>317</v>
      </c>
      <c r="F19" s="551" t="s">
        <v>318</v>
      </c>
      <c r="G19" s="549">
        <v>6</v>
      </c>
      <c r="H19" s="549">
        <v>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563</v>
      </c>
      <c r="D22" s="46">
        <v>589</v>
      </c>
      <c r="E22" s="304" t="s">
        <v>326</v>
      </c>
      <c r="F22" s="551" t="s">
        <v>327</v>
      </c>
      <c r="G22" s="549"/>
      <c r="H22" s="549">
        <v>2</v>
      </c>
    </row>
    <row r="23" spans="1:8" ht="24">
      <c r="A23" s="298" t="s">
        <v>328</v>
      </c>
      <c r="B23" s="305" t="s">
        <v>329</v>
      </c>
      <c r="C23" s="46">
        <v>1</v>
      </c>
      <c r="D23" s="46"/>
      <c r="E23" s="298" t="s">
        <v>330</v>
      </c>
      <c r="F23" s="551" t="s">
        <v>331</v>
      </c>
      <c r="G23" s="549">
        <v>35</v>
      </c>
      <c r="H23" s="549">
        <v>2</v>
      </c>
    </row>
    <row r="24" spans="1:18" ht="12">
      <c r="A24" s="298" t="s">
        <v>332</v>
      </c>
      <c r="B24" s="305" t="s">
        <v>333</v>
      </c>
      <c r="C24" s="46"/>
      <c r="D24" s="46">
        <v>8</v>
      </c>
      <c r="E24" s="301" t="s">
        <v>103</v>
      </c>
      <c r="F24" s="553" t="s">
        <v>334</v>
      </c>
      <c r="G24" s="547">
        <f>SUM(G19:G23)</f>
        <v>41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56</v>
      </c>
      <c r="D25" s="46">
        <v>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620</v>
      </c>
      <c r="D26" s="49">
        <f>SUM(D22:D25)</f>
        <v>599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23502</v>
      </c>
      <c r="D28" s="50">
        <f>D26+D19</f>
        <v>9199</v>
      </c>
      <c r="E28" s="127" t="s">
        <v>339</v>
      </c>
      <c r="F28" s="553" t="s">
        <v>340</v>
      </c>
      <c r="G28" s="547">
        <f>G13+G15+G24</f>
        <v>13850</v>
      </c>
      <c r="H28" s="547">
        <f>H13+H15+H24</f>
        <v>13473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4274</v>
      </c>
      <c r="E30" s="127" t="s">
        <v>343</v>
      </c>
      <c r="F30" s="553" t="s">
        <v>344</v>
      </c>
      <c r="G30" s="53">
        <f>IF((C28-G28)&gt;0,C28-G28,0)</f>
        <v>9652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857</v>
      </c>
      <c r="B31" s="306" t="s">
        <v>345</v>
      </c>
      <c r="C31" s="46"/>
      <c r="D31" s="46"/>
      <c r="E31" s="296" t="s">
        <v>860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>
        <v>9130</v>
      </c>
      <c r="H32" s="549"/>
    </row>
    <row r="33" spans="1:18" ht="12">
      <c r="A33" s="128" t="s">
        <v>351</v>
      </c>
      <c r="B33" s="306" t="s">
        <v>352</v>
      </c>
      <c r="C33" s="49">
        <f>C28-C31+C32</f>
        <v>23502</v>
      </c>
      <c r="D33" s="49">
        <f>D28-D31+D32</f>
        <v>9199</v>
      </c>
      <c r="E33" s="127" t="s">
        <v>353</v>
      </c>
      <c r="F33" s="553" t="s">
        <v>354</v>
      </c>
      <c r="G33" s="53">
        <f>G32-G31+G28</f>
        <v>22980</v>
      </c>
      <c r="H33" s="53">
        <f>H32-H31+H28</f>
        <v>13473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4274</v>
      </c>
      <c r="E34" s="128" t="s">
        <v>357</v>
      </c>
      <c r="F34" s="553" t="s">
        <v>358</v>
      </c>
      <c r="G34" s="547">
        <f>IF((C33-G33)&gt;0,C33-G33,0)</f>
        <v>522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4274</v>
      </c>
      <c r="E39" s="313" t="s">
        <v>369</v>
      </c>
      <c r="F39" s="557" t="s">
        <v>370</v>
      </c>
      <c r="G39" s="558">
        <f>IF(G34&gt;0,IF(C35+G34&lt;0,0,C35+G34),IF(C34-C35&lt;0,C35-C34,0))</f>
        <v>522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4274</v>
      </c>
      <c r="E41" s="127" t="s">
        <v>376</v>
      </c>
      <c r="F41" s="570" t="s">
        <v>377</v>
      </c>
      <c r="G41" s="52">
        <f>IF(C39=0,IF(G39-G40&gt;0,G39-G40+C40,0),IF(C39-C40&lt;0,C40-C39+G40,0))</f>
        <v>522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23502</v>
      </c>
      <c r="D42" s="53">
        <f>D33+D35+D39</f>
        <v>13473</v>
      </c>
      <c r="E42" s="128" t="s">
        <v>380</v>
      </c>
      <c r="F42" s="129" t="s">
        <v>381</v>
      </c>
      <c r="G42" s="53">
        <f>G39+G33</f>
        <v>23502</v>
      </c>
      <c r="H42" s="53">
        <f>H39+H33</f>
        <v>13473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6" t="s">
        <v>868</v>
      </c>
      <c r="B45" s="586"/>
      <c r="C45" s="586"/>
      <c r="D45" s="586"/>
      <c r="E45" s="58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1"/>
      <c r="E48" s="581"/>
      <c r="F48" s="581"/>
      <c r="G48" s="581"/>
      <c r="H48" s="581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785</v>
      </c>
      <c r="D50" s="582"/>
      <c r="E50" s="582"/>
      <c r="F50" s="582"/>
      <c r="G50" s="582"/>
      <c r="H50" s="582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60" zoomScaleNormal="90" zoomScalePageLayoutView="0" workbookViewId="0" topLeftCell="A1">
      <selection activeCell="D68" sqref="D68:D7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 Еларг Фонд за земеделска земя на АДСИЦ</v>
      </c>
      <c r="C4" s="540" t="s">
        <v>2</v>
      </c>
      <c r="D4" s="540">
        <f>'справка №1-БАЛАНС'!H3</f>
        <v>131404159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 /междинен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Второ тримесечие на 2012 год.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430</v>
      </c>
      <c r="D10" s="54">
        <v>703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-6818</v>
      </c>
      <c r="D11" s="54">
        <v>-6163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-185</v>
      </c>
      <c r="D13" s="54">
        <v>-129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31</v>
      </c>
      <c r="D14" s="54">
        <v>-216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6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-172</v>
      </c>
      <c r="D19" s="54">
        <v>-112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-6708</v>
      </c>
      <c r="D20" s="55">
        <f>SUM(D10:D19)</f>
        <v>-5914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-130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16069</v>
      </c>
      <c r="D28" s="54">
        <v>12329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632</v>
      </c>
      <c r="D31" s="54">
        <v>-1325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16571</v>
      </c>
      <c r="D32" s="55">
        <f>SUM(D22:D31)</f>
        <v>11004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-4890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-791</v>
      </c>
      <c r="D39" s="54">
        <v>-558</v>
      </c>
      <c r="E39" s="130"/>
      <c r="F39" s="130"/>
    </row>
    <row r="40" spans="1:6" ht="12">
      <c r="A40" s="332" t="s">
        <v>445</v>
      </c>
      <c r="B40" s="333" t="s">
        <v>446</v>
      </c>
      <c r="C40" s="54">
        <v>-4265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-9946</v>
      </c>
      <c r="D42" s="55">
        <f>SUM(D34:D41)</f>
        <v>-558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-83</v>
      </c>
      <c r="D43" s="55">
        <f>D42+D32+D20</f>
        <v>4532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178</v>
      </c>
      <c r="D44" s="132">
        <v>45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95</v>
      </c>
      <c r="D45" s="55">
        <f>D44+D43</f>
        <v>4577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68" sqref="D68:D74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0" t="str">
        <f>'справка №1-БАЛАНС'!E3</f>
        <v> Еларг Фонд за земеделска земя на АДСИЦ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131404159</v>
      </c>
      <c r="N3" s="2"/>
    </row>
    <row r="4" spans="1:15" s="531" customFormat="1" ht="13.5" customHeight="1">
      <c r="A4" s="467" t="s">
        <v>462</v>
      </c>
      <c r="B4" s="590" t="str">
        <f>'справка №1-БАЛАНС'!E4</f>
        <v> неконсолидиран /междинен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4" t="str">
        <f>'справка №1-БАЛАНС'!E5</f>
        <v>Второ тримесечие на 2012 год.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2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59716</v>
      </c>
      <c r="D11" s="58">
        <f>'справка №1-БАЛАНС'!H19</f>
        <v>13453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45649</v>
      </c>
      <c r="J11" s="58">
        <f>'справка №1-БАЛАНС'!H29+'справка №1-БАЛАНС'!H32</f>
        <v>-8106</v>
      </c>
      <c r="K11" s="60"/>
      <c r="L11" s="344">
        <f>SUM(C11:K11)</f>
        <v>110712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59716</v>
      </c>
      <c r="D15" s="61">
        <f aca="true" t="shared" si="2" ref="D15:M15">D11+D12</f>
        <v>13453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45649</v>
      </c>
      <c r="J15" s="61">
        <f t="shared" si="2"/>
        <v>-8106</v>
      </c>
      <c r="K15" s="61">
        <f t="shared" si="2"/>
        <v>0</v>
      </c>
      <c r="L15" s="344">
        <f t="shared" si="1"/>
        <v>110712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-522</v>
      </c>
      <c r="K16" s="60"/>
      <c r="L16" s="344">
        <f t="shared" si="1"/>
        <v>-522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-4307</v>
      </c>
      <c r="J17" s="62">
        <f>J18+J19</f>
        <v>0</v>
      </c>
      <c r="K17" s="62">
        <f t="shared" si="3"/>
        <v>0</v>
      </c>
      <c r="L17" s="344">
        <f t="shared" si="1"/>
        <v>-4307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-4307</v>
      </c>
      <c r="J18" s="60"/>
      <c r="K18" s="60"/>
      <c r="L18" s="344">
        <f t="shared" si="1"/>
        <v>-4307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59716</v>
      </c>
      <c r="D29" s="59">
        <f aca="true" t="shared" si="6" ref="D29:M29">D17+D20+D21+D24+D28+D27+D15+D16</f>
        <v>13453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41342</v>
      </c>
      <c r="J29" s="59">
        <f t="shared" si="6"/>
        <v>-8628</v>
      </c>
      <c r="K29" s="59">
        <f t="shared" si="6"/>
        <v>0</v>
      </c>
      <c r="L29" s="344">
        <f t="shared" si="1"/>
        <v>105883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59716</v>
      </c>
      <c r="D32" s="59">
        <f t="shared" si="7"/>
        <v>13453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41342</v>
      </c>
      <c r="J32" s="59">
        <f t="shared" si="7"/>
        <v>-8628</v>
      </c>
      <c r="K32" s="59">
        <f t="shared" si="7"/>
        <v>0</v>
      </c>
      <c r="L32" s="344">
        <f t="shared" si="1"/>
        <v>105883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869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89" t="s">
        <v>523</v>
      </c>
      <c r="E38" s="589"/>
      <c r="F38" s="589"/>
      <c r="G38" s="589"/>
      <c r="H38" s="589"/>
      <c r="I38" s="589"/>
      <c r="J38" s="15" t="s">
        <v>864</v>
      </c>
      <c r="K38" s="15"/>
      <c r="L38" s="589"/>
      <c r="M38" s="58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D68" sqref="D68:D7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 Еларг Фонд за земеделска земя на АДСИЦ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131404159</v>
      </c>
      <c r="P2" s="483"/>
      <c r="Q2" s="483"/>
      <c r="R2" s="525"/>
    </row>
    <row r="3" spans="1:18" ht="15">
      <c r="A3" s="607" t="s">
        <v>5</v>
      </c>
      <c r="B3" s="608"/>
      <c r="C3" s="610" t="str">
        <f>'справка №1-БАЛАНС'!E5</f>
        <v>Второ тримесечие на 2012 год.</v>
      </c>
      <c r="D3" s="610"/>
      <c r="E3" s="610"/>
      <c r="F3" s="485"/>
      <c r="G3" s="485"/>
      <c r="H3" s="485"/>
      <c r="I3" s="485"/>
      <c r="J3" s="485"/>
      <c r="K3" s="485"/>
      <c r="L3" s="485"/>
      <c r="M3" s="595" t="s">
        <v>4</v>
      </c>
      <c r="N3" s="595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596" t="s">
        <v>465</v>
      </c>
      <c r="B5" s="597"/>
      <c r="C5" s="600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598"/>
      <c r="B6" s="599"/>
      <c r="C6" s="601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604</v>
      </c>
      <c r="B39" s="370" t="s">
        <v>605</v>
      </c>
      <c r="C39" s="369" t="s">
        <v>606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2"/>
      <c r="L44" s="602"/>
      <c r="M44" s="602"/>
      <c r="N44" s="602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="60" zoomScalePageLayoutView="0" workbookViewId="0" topLeftCell="A55">
      <selection activeCell="D68" sqref="D68:D7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612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385</v>
      </c>
      <c r="B3" s="617" t="str">
        <f>'справка №1-БАЛАНС'!E3</f>
        <v> Еларг Фонд за земеделска земя на АДСИЦ</v>
      </c>
      <c r="C3" s="618"/>
      <c r="D3" s="525" t="s">
        <v>2</v>
      </c>
      <c r="E3" s="107">
        <f>'справка №1-БАЛАНС'!H3</f>
        <v>131404159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Второ тримесечие на 2012 год.</v>
      </c>
      <c r="C4" s="616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21030</v>
      </c>
      <c r="D24" s="119">
        <f>SUM(D25:D27)</f>
        <v>21030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21030</v>
      </c>
      <c r="D27" s="108">
        <v>21030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4275</v>
      </c>
      <c r="D28" s="108">
        <v>4275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</v>
      </c>
      <c r="D29" s="108">
        <v>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163</v>
      </c>
      <c r="D38" s="105">
        <f>SUM(D39:D42)</f>
        <v>163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163</v>
      </c>
      <c r="D42" s="108">
        <v>163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25472</v>
      </c>
      <c r="D43" s="104">
        <f>D24+D28+D29+D31+D30+D32+D33+D38</f>
        <v>25472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25472</v>
      </c>
      <c r="D44" s="103">
        <f>D43+D21+D19+D9</f>
        <v>25472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9389</v>
      </c>
      <c r="D80" s="103">
        <f>SUM(D81:D84)</f>
        <v>9389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>
        <v>9389</v>
      </c>
      <c r="D82" s="108">
        <v>9389</v>
      </c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5269</v>
      </c>
      <c r="D85" s="104">
        <f>SUM(D86:D90)+D94</f>
        <v>5269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80</v>
      </c>
      <c r="D87" s="108">
        <v>80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5158</v>
      </c>
      <c r="D88" s="108">
        <v>5158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21</v>
      </c>
      <c r="D89" s="108">
        <v>21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65</v>
      </c>
      <c r="D95" s="108">
        <v>65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14724</v>
      </c>
      <c r="D96" s="104">
        <f>D85+D80+D75+D71+D95</f>
        <v>14724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14724</v>
      </c>
      <c r="D97" s="104">
        <f>D96+D68+D66</f>
        <v>14724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>
        <v>8</v>
      </c>
      <c r="E102" s="108"/>
      <c r="F102" s="125">
        <f>C102+D102-E102</f>
        <v>8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>
        <v>13018</v>
      </c>
      <c r="E104" s="108"/>
      <c r="F104" s="125">
        <f>C104+D104-E104</f>
        <v>13018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13026</v>
      </c>
      <c r="E105" s="103">
        <f>SUM(E102:E104)</f>
        <v>0</v>
      </c>
      <c r="F105" s="103">
        <f>SUM(F102:F104)</f>
        <v>13026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783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784</v>
      </c>
      <c r="B109" s="612"/>
      <c r="C109" s="612" t="s">
        <v>383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785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="60" zoomScalePageLayoutView="0" workbookViewId="0" topLeftCell="A1">
      <selection activeCell="A119" sqref="A119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 Еларг Фонд за земеделска земя на АДСИЦ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131404159</v>
      </c>
    </row>
    <row r="5" spans="1:9" ht="15">
      <c r="A5" s="501" t="s">
        <v>5</v>
      </c>
      <c r="B5" s="620" t="str">
        <f>'справка №1-БАЛАНС'!E5</f>
        <v>Второ тримесечие на 2012 год.</v>
      </c>
      <c r="C5" s="620"/>
      <c r="D5" s="620"/>
      <c r="E5" s="620"/>
      <c r="F5" s="620"/>
      <c r="G5" s="623" t="s">
        <v>4</v>
      </c>
      <c r="H5" s="62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19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784</v>
      </c>
      <c r="B30" s="622"/>
      <c r="C30" s="622"/>
      <c r="D30" s="459" t="s">
        <v>823</v>
      </c>
      <c r="E30" s="621"/>
      <c r="F30" s="621"/>
      <c r="G30" s="621"/>
      <c r="H30" s="420" t="s">
        <v>785</v>
      </c>
      <c r="I30" s="621"/>
      <c r="J30" s="62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7">
      <selection activeCell="D68" sqref="D68:D74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 Еларг Фонд за земеделска земя на АДСИЦ</v>
      </c>
      <c r="C5" s="626"/>
      <c r="D5" s="626"/>
      <c r="E5" s="569" t="s">
        <v>2</v>
      </c>
      <c r="F5" s="451">
        <f>'справка №1-БАЛАНС'!H3</f>
        <v>131404159</v>
      </c>
    </row>
    <row r="6" spans="1:13" ht="15" customHeight="1">
      <c r="A6" s="27" t="s">
        <v>826</v>
      </c>
      <c r="B6" s="627" t="str">
        <f>'справка №1-БАЛАНС'!E5</f>
        <v>Второ тримесечие на 2012 год.</v>
      </c>
      <c r="C6" s="627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 t="s">
        <v>873</v>
      </c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844</v>
      </c>
      <c r="B79" s="39" t="s">
        <v>845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8" t="s">
        <v>854</v>
      </c>
      <c r="D151" s="628"/>
      <c r="E151" s="628"/>
      <c r="F151" s="62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8" t="s">
        <v>862</v>
      </c>
      <c r="D153" s="628"/>
      <c r="E153" s="628"/>
      <c r="F153" s="628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2012-07-30T06:18:09Z</cp:lastPrinted>
  <dcterms:created xsi:type="dcterms:W3CDTF">2000-06-29T12:02:40Z</dcterms:created>
  <dcterms:modified xsi:type="dcterms:W3CDTF">2012-07-30T06:32:55Z</dcterms:modified>
  <cp:category/>
  <cp:version/>
  <cp:contentType/>
  <cp:contentStatus/>
</cp:coreProperties>
</file>