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65506" windowWidth="11205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<sst xmlns="http://schemas.openxmlformats.org/spreadsheetml/2006/main" count="4318" uniqueCount="1001">
  <si>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</si>
  <si>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</si>
  <si>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</si>
  <si>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</si>
  <si>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</si>
  <si>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</si>
  <si>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</si>
  <si>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</si>
  <si>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</si>
  <si>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</si>
  <si>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</si>
  <si>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</si>
  <si>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</si>
  <si>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</si>
  <si>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</si>
  <si>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</si>
  <si>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</si>
  <si>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</si>
  <si>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</si>
  <si>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</si>
  <si>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</si>
  <si>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</si>
  <si>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</si>
  <si>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</si>
  <si>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</si>
  <si>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</si>
  <si>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</si>
  <si>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</si>
  <si>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</si>
  <si>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</si>
  <si>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</si>
  <si>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</si>
  <si>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</si>
  <si>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</si>
  <si>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</si>
  <si>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</si>
  <si>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</si>
  <si>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</si>
  <si>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</si>
  <si>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</si>
  <si>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</si>
  <si>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</si>
  <si>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</si>
  <si>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</si>
  <si>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</si>
  <si>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</si>
  <si>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</si>
  <si>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</si>
  <si>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</si>
  <si>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</si>
  <si>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</si>
  <si>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</si>
  <si>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</si>
  <si>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</si>
  <si>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</si>
  <si>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</si>
  <si>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</si>
  <si>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</si>
  <si>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</si>
  <si>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</si>
  <si>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</si>
  <si>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</si>
  <si>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</si>
  <si>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</si>
  <si>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</si>
  <si>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</si>
  <si>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</si>
  <si>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</si>
  <si>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</si>
  <si>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</si>
  <si>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</si>
  <si>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</si>
  <si>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</si>
  <si>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</si>
  <si>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</si>
  <si>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</si>
  <si>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</si>
  <si>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</si>
  <si>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</si>
  <si>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</si>
  <si>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</si>
  <si>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</si>
  <si>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</si>
  <si>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</si>
  <si>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</si>
  <si>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</si>
  <si>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</si>
  <si>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</si>
  <si>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</si>
  <si>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</si>
  <si>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</si>
  <si>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</si>
  <si>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</si>
  <si>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</si>
  <si>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</si>
  <si>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</si>
  <si>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</si>
  <si>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</si>
  <si>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</si>
  <si>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</si>
  <si>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</si>
  <si>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</si>
  <si>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</si>
  <si>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</si>
  <si>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</si>
  <si>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</si>
  <si>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</si>
  <si>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</si>
  <si>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</si>
  <si>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</si>
  <si>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</si>
  <si>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</si>
  <si>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</si>
  <si>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</si>
  <si>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</si>
  <si>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</si>
  <si>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</si>
  <si>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</si>
  <si>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</si>
  <si>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</si>
  <si>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</si>
  <si>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</si>
  <si>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</si>
  <si>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</si>
  <si>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</si>
  <si>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</si>
  <si>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</si>
  <si>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</si>
  <si>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</si>
  <si>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</si>
  <si>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</si>
  <si>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</si>
  <si>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</si>
  <si>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</si>
  <si>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</si>
  <si>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</si>
  <si>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</si>
  <si>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</si>
  <si>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</si>
  <si>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</si>
  <si>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</si>
  <si>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</si>
  <si>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</si>
  <si>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</si>
  <si>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</si>
  <si>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</si>
  <si>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</si>
  <si>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</si>
  <si>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</si>
  <si>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</si>
  <si>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</si>
  <si>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</si>
  <si>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</si>
  <si>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</si>
  <si>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</si>
  <si>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</si>
  <si>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</si>
  <si>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</si>
  <si>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</si>
  <si>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</si>
  <si>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</si>
  <si>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</si>
  <si>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</si>
  <si>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</si>
  <si>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</si>
  <si>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</si>
  <si>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</si>
  <si>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</si>
  <si>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</si>
  <si>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</si>
  <si>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</si>
  <si>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</si>
  <si>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</si>
  <si>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</si>
  <si>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</si>
  <si>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</si>
  <si>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</si>
  <si>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</si>
  <si>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</si>
  <si>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</si>
  <si>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</si>
  <si>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</si>
  <si>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</si>
  <si>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</si>
  <si>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</si>
  <si>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</si>
  <si>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</si>
  <si>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</si>
  <si>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</si>
  <si>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</si>
  <si>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</si>
  <si>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</si>
  <si>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</si>
  <si>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</si>
  <si>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</si>
  <si>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</si>
  <si>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</si>
  <si>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</si>
  <si>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</si>
  <si>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</si>
  <si>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</si>
  <si>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</si>
  <si>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</si>
  <si>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</si>
  <si>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</si>
  <si>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</si>
  <si>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</si>
  <si>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</si>
  <si>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</si>
  <si>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</si>
  <si>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</si>
  <si>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</si>
  <si>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</si>
  <si>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</si>
  <si>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</si>
  <si>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</si>
  <si>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</si>
  <si>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</si>
  <si>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</si>
  <si>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</si>
  <si>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</si>
  <si>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</si>
  <si>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</si>
  <si>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</si>
  <si>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</si>
  <si>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</si>
  <si>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</si>
  <si>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</si>
  <si>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</si>
  <si>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</si>
  <si>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</si>
  <si>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</si>
  <si>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</si>
  <si>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</si>
  <si>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</si>
  <si>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</si>
  <si>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</si>
  <si>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</si>
  <si>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</si>
  <si>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</si>
  <si>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</si>
  <si>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</si>
  <si>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</si>
  <si>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</si>
  <si>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</si>
  <si>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</si>
  <si>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</si>
  <si>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</si>
  <si>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</si>
  <si>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</si>
  <si>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</si>
  <si>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</si>
  <si>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</si>
  <si>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</si>
  <si>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</si>
  <si>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</si>
  <si>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</si>
  <si>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</si>
  <si>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</si>
  <si>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</si>
  <si>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</si>
  <si>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</si>
  <si>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</si>
  <si>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</si>
  <si>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</si>
  <si>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</si>
  <si>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</si>
  <si>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</si>
  <si>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</si>
  <si>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</si>
  <si>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</si>
  <si>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</si>
  <si>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</si>
  <si>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</si>
  <si>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</si>
  <si>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</si>
  <si>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</si>
  <si>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</si>
  <si>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</si>
  <si>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</si>
  <si>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</si>
  <si>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</si>
  <si>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</si>
  <si>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</si>
  <si>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</si>
  <si>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</si>
  <si>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</si>
  <si>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</si>
  <si>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</si>
  <si>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</si>
  <si>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</si>
  <si>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</si>
  <si>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</si>
  <si>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</si>
  <si>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</si>
  <si>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</si>
  <si>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</si>
  <si>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</si>
  <si>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</si>
  <si>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</si>
  <si>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</si>
  <si>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</si>
  <si>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</si>
  <si>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</si>
  <si>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</si>
  <si>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</si>
  <si>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</si>
  <si>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</si>
  <si>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</si>
  <si>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</si>
  <si>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</si>
  <si>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</si>
  <si>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</si>
  <si>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</si>
  <si>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</si>
  <si>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</si>
  <si>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</si>
  <si>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</si>
  <si>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</si>
  <si>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</si>
  <si>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</si>
  <si>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</si>
  <si>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</si>
  <si>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</si>
  <si>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</si>
  <si>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</si>
  <si>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</si>
  <si>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</si>
  <si>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</si>
  <si>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</si>
  <si>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</si>
  <si>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</si>
  <si>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</si>
  <si>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</si>
  <si>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</si>
  <si>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</si>
  <si>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</si>
  <si>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</si>
  <si>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</si>
  <si>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</si>
  <si>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</si>
  <si>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</si>
  <si>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</si>
  <si>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</si>
  <si>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</si>
  <si>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</si>
  <si>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</si>
  <si>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</si>
  <si>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</si>
  <si>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</si>
  <si>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</si>
  <si>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</si>
  <si>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</si>
  <si>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</si>
  <si>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</si>
  <si>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</si>
  <si>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</si>
  <si>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</si>
  <si>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</si>
  <si>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</si>
  <si>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</si>
  <si>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</si>
  <si>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</si>
  <si>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</si>
  <si>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</si>
  <si>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</si>
  <si>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</si>
  <si>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</si>
  <si>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</si>
  <si>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</si>
  <si>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</si>
  <si>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</si>
  <si>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</si>
  <si>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</si>
  <si>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</si>
  <si>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</si>
  <si>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</si>
  <si>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</si>
  <si>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</si>
  <si>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</si>
  <si>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</si>
  <si>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</si>
  <si>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</si>
  <si>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</si>
  <si>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</si>
  <si>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</si>
  <si>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</si>
  <si>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</si>
  <si>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</si>
  <si>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</si>
  <si>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</si>
  <si>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</si>
  <si>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</si>
  <si>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</si>
  <si>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</si>
  <si>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</si>
  <si>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</si>
  <si>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</si>
  <si>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</si>
  <si>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</si>
  <si>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</si>
  <si>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</si>
  <si>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</si>
  <si>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</si>
  <si>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</si>
  <si>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</si>
  <si>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</si>
  <si>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</si>
  <si>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</si>
  <si>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</si>
  <si>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</si>
  <si>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</si>
  <si>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</si>
  <si>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</si>
  <si>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</si>
  <si>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</si>
  <si>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</si>
  <si>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</si>
  <si>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</si>
  <si>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</si>
  <si>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</si>
  <si>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</si>
  <si>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</si>
  <si>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</si>
  <si>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</si>
  <si>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</si>
  <si>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</si>
  <si>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</si>
  <si>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</si>
  <si>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</si>
  <si>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</si>
  <si>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</si>
  <si>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</si>
  <si>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</si>
  <si>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</si>
  <si>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</si>
  <si>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</si>
  <si>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</si>
  <si>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</si>
  <si>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</si>
  <si>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</si>
  <si>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</si>
  <si>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</si>
  <si>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</si>
  <si>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</si>
  <si>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</si>
  <si>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</si>
  <si>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</si>
  <si>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</si>
  <si>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</si>
  <si>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</si>
  <si>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</si>
  <si>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</si>
  <si>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</si>
  <si>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</si>
  <si>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</si>
  <si>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</si>
  <si>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</si>
  <si>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</si>
  <si>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</si>
  <si>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</si>
  <si>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</si>
  <si>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</si>
  <si>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</si>
  <si>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</si>
  <si>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</si>
  <si>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</si>
  <si>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</si>
  <si>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</si>
  <si>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</si>
  <si>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</si>
  <si>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</si>
  <si>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</si>
  <si>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</si>
  <si>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</si>
  <si>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</si>
  <si>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</si>
  <si>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</si>
  <si>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</si>
  <si>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</si>
  <si>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</si>
  <si>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</si>
  <si>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</si>
  <si>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</si>
  <si>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</si>
  <si>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</si>
  <si>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</si>
  <si>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</si>
  <si>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</si>
  <si>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</si>
  <si>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</si>
  <si>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</si>
  <si>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</si>
  <si>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</si>
  <si>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</si>
  <si>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</si>
  <si>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</si>
  <si>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</si>
  <si>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</si>
  <si>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</si>
  <si>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</si>
  <si>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</si>
  <si>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</si>
  <si>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</si>
  <si>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</si>
  <si>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</si>
  <si>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</si>
  <si>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</si>
  <si>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</si>
  <si>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</si>
  <si>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</si>
  <si>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</si>
  <si>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</si>
  <si>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</si>
  <si>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</si>
  <si>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</si>
  <si>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</si>
  <si>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</si>
  <si>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</si>
  <si>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</si>
  <si>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</si>
  <si>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</si>
  <si>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</si>
  <si>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</si>
  <si>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</si>
  <si>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</si>
  <si>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</si>
  <si>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</si>
  <si>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</si>
  <si>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</si>
  <si>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</si>
  <si>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</si>
  <si>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</si>
  <si>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</si>
  <si>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</si>
  <si>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</si>
  <si>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</si>
  <si>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</si>
  <si>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</si>
  <si>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</si>
  <si>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</si>
  <si>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</si>
  <si>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</si>
  <si>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</si>
  <si>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</si>
  <si>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</si>
  <si>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</si>
  <si>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</si>
  <si>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</si>
  <si>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</si>
  <si>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</si>
  <si>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</si>
  <si>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</si>
  <si>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</si>
  <si>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</si>
  <si>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</si>
  <si>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</si>
  <si>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</si>
  <si>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</si>
  <si>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</si>
  <si>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</si>
  <si>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</si>
  <si>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</si>
  <si>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</si>
  <si>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</si>
  <si>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</si>
  <si>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</si>
  <si>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</si>
  <si>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</si>
  <si>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</si>
  <si>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</si>
  <si>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</si>
  <si>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</si>
  <si>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</si>
  <si>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</si>
  <si>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</si>
  <si>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</si>
  <si>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</si>
  <si>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</si>
  <si>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</si>
  <si>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</si>
  <si>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</si>
  <si>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</si>
  <si>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</si>
  <si>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</si>
  <si>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</si>
  <si>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</si>
  <si>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</si>
  <si>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</si>
  <si>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</si>
  <si>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</si>
  <si>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</si>
  <si>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</si>
  <si>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</si>
  <si>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</si>
  <si>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</si>
  <si>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</si>
  <si>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</si>
  <si>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</si>
  <si>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</si>
  <si>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</si>
  <si>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</si>
  <si>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</si>
  <si>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</si>
  <si>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</si>
  <si>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</si>
  <si>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</si>
  <si>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</si>
  <si>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</si>
  <si>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</si>
  <si>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</si>
  <si>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</si>
  <si>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</si>
  <si>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</si>
  <si>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</si>
  <si>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</si>
  <si>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</si>
  <si>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</si>
  <si>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</si>
  <si>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</si>
  <si>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</si>
  <si>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</si>
  <si>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</si>
  <si>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</si>
  <si>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</si>
  <si>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</si>
  <si>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</si>
  <si>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</si>
  <si>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</si>
  <si>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</si>
  <si>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</si>
  <si>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</si>
  <si>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</si>
  <si>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</si>
  <si>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</si>
  <si>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</si>
  <si>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</si>
  <si>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</si>
  <si>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</si>
  <si>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</si>
  <si>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</si>
  <si>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</si>
  <si>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</si>
  <si>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</si>
  <si>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</si>
  <si>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</si>
  <si>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</si>
  <si>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</si>
  <si>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</si>
  <si>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</si>
  <si>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</si>
  <si>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</si>
  <si>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</si>
  <si>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</si>
  <si>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</si>
  <si>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</si>
  <si>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</si>
  <si>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</si>
  <si>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</si>
  <si>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</si>
  <si>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</si>
  <si>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</si>
  <si>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</si>
  <si>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</si>
  <si>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</si>
  <si>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</si>
  <si>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</si>
  <si>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</si>
  <si>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</si>
  <si>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</si>
  <si>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</si>
  <si>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</si>
  <si>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</si>
  <si>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</si>
  <si>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</si>
  <si>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</si>
  <si>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</si>
  <si>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</si>
  <si>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</si>
  <si>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</si>
  <si>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</si>
  <si>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</si>
  <si>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</si>
  <si>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</si>
  <si>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</si>
  <si>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</si>
  <si>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</si>
  <si>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</si>
  <si>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</si>
  <si>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</si>
  <si>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</si>
  <si>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</si>
  <si>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</si>
  <si>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</si>
  <si>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</si>
  <si>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</si>
  <si>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</si>
  <si>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</si>
  <si>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</si>
  <si>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</si>
  <si>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</si>
  <si>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</si>
  <si>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</si>
  <si>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</si>
  <si>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</si>
  <si>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</si>
  <si>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</si>
  <si>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</si>
  <si>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</si>
  <si>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</si>
  <si>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</si>
  <si>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</si>
  <si>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</si>
  <si>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</si>
  <si>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</si>
  <si>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</si>
  <si>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</si>
  <si>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</si>
  <si>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</si>
  <si>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</si>
  <si>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</si>
  <si>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</si>
  <si>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</si>
  <si>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</si>
  <si>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</si>
  <si>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</si>
  <si>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</si>
  <si>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</si>
  <si>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</si>
  <si>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</si>
  <si>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</si>
  <si>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</si>
  <si>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</si>
  <si>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</si>
  <si>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</si>
  <si>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</si>
  <si>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</si>
  <si>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</si>
  <si>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</si>
  <si>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</si>
  <si>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</si>
  <si>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</si>
  <si>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</si>
  <si>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</si>
  <si>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</si>
  <si>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</si>
  <si>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</si>
  <si>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</si>
  <si>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</si>
  <si>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</si>
  <si>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</si>
  <si>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</si>
  <si>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</si>
  <si>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</si>
  <si>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</si>
  <si>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</si>
  <si>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</si>
  <si>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</si>
  <si>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</si>
  <si>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</si>
  <si>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</si>
  <si>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</si>
  <si>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</si>
  <si>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</si>
  <si>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</si>
  <si>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</si>
  <si>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</si>
  <si>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</si>
  <si>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</si>
  <si>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</si>
  <si>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</si>
  <si>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</si>
  <si>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</si>
  <si>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</si>
  <si>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</si>
  <si>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</si>
  <si>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</si>
  <si>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</si>
  <si>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</si>
  <si>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</si>
  <si>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</si>
  <si>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</si>
  <si>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</si>
  <si>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</si>
  <si>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</si>
  <si>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</si>
  <si>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</si>
  <si>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</si>
  <si>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</si>
  <si>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</si>
  <si>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</si>
  <si>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</si>
  <si>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</si>
  <si>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</si>
  <si>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</si>
  <si>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</si>
  <si>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</si>
  <si>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</si>
  <si>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</si>
  <si>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</si>
  <si>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</si>
  <si>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</si>
  <si>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</si>
  <si>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</si>
  <si>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</si>
  <si>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</si>
  <si>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</si>
  <si>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</si>
  <si>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</si>
  <si>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</si>
  <si>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</si>
  <si>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</si>
  <si>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</si>
  <si>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</si>
  <si>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</si>
  <si>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</si>
  <si>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</si>
  <si>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</si>
  <si>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</si>
  <si>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</si>
  <si>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</si>
  <si>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</si>
  <si>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</si>
  <si>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</si>
  <si>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</si>
  <si>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</si>
  <si>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</si>
  <si>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</si>
  <si>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</si>
  <si>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</si>
  <si>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</si>
  <si>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</si>
  <si>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</si>
  <si>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</si>
  <si>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</si>
  <si>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</si>
  <si>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</si>
  <si>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</si>
  <si>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</si>
  <si>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</si>
  <si>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</si>
  <si>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</si>
  <si>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</si>
  <si>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</si>
  <si>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</si>
  <si>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</si>
  <si>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</si>
  <si>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</si>
  <si>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</si>
  <si>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</si>
  <si>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</si>
  <si>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</si>
  <si>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</si>
  <si>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</si>
  <si>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</si>
  <si>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</si>
  <si>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</si>
  <si>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</si>
  <si>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</si>
  <si>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</si>
  <si>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</si>
  <si>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</si>
  <si>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</si>
  <si>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</si>
  <si>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</si>
  <si>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</si>
  <si>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</si>
  <si>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</si>
  <si>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</si>
  <si>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</si>
  <si>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</si>
  <si>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</si>
  <si>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</si>
  <si>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</si>
  <si>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</si>
  <si>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</si>
  <si>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</si>
  <si>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</si>
  <si>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</si>
  <si>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</si>
  <si>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</si>
  <si>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</si>
  <si>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</si>
  <si>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</si>
  <si>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</si>
  <si>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</si>
  <si>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</si>
  <si>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</si>
  <si>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</si>
  <si>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</si>
  <si>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</si>
  <si>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</si>
  <si>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</si>
  <si>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</si>
  <si>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</si>
  <si>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</si>
  <si>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</si>
  <si>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</si>
  <si>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</si>
  <si>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</si>
  <si>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</si>
  <si>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</si>
  <si>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</si>
  <si>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</si>
  <si>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</si>
  <si>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</si>
  <si>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</si>
  <si>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</si>
  <si>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</si>
  <si>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</si>
  <si>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</si>
  <si>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</si>
  <si>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</si>
  <si>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</si>
  <si>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</si>
  <si>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</si>
  <si>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</si>
  <si>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</si>
  <si>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</si>
  <si>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</si>
  <si>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</si>
  <si>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</si>
  <si>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</si>
  <si>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</si>
  <si>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</si>
  <si>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</si>
  <si>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</si>
  <si>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</si>
  <si>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</si>
  <si>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</si>
  <si>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</si>
  <si>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</si>
  <si>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</si>
  <si>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</si>
  <si>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</si>
  <si>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</si>
  <si>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</si>
  <si>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</si>
  <si>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</si>
  <si>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</si>
  <si>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</si>
  <si>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</si>
  <si>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</si>
  <si>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</si>
  <si>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</si>
  <si>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</si>
  <si>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</si>
  <si>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</si>
  <si>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</si>
  <si>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</si>
  <si>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</si>
  <si>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</si>
  <si>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</si>
  <si>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</si>
  <si>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</si>
  <si>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</si>
  <si>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</si>
  <si>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</si>
  <si>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</si>
  <si>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</si>
  <si>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</si>
  <si>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</si>
  <si>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</si>
  <si>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</si>
  <si>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</si>
  <si>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</si>
  <si>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</si>
  <si>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</si>
  <si>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</si>
  <si>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</si>
  <si>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</si>
  <si>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</si>
  <si>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</si>
  <si>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</si>
  <si>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</si>
  <si>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</si>
  <si>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</si>
  <si>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</si>
  <si>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</si>
  <si>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</si>
  <si>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</si>
  <si>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</si>
  <si>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</si>
  <si>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</si>
  <si>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</si>
  <si>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</si>
  <si>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</si>
  <si>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</si>
  <si>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</si>
  <si>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</si>
  <si>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</si>
  <si>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</si>
  <si>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</si>
  <si>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</si>
  <si>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</si>
  <si>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</si>
  <si>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transstroyam.com</t>
  </si>
  <si>
    <t>СОНЯ ВЪРБАНОВА</t>
  </si>
  <si>
    <t>СТАРШИ 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</si>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</sst>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42795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СОНЯ ВЪРБАНОВА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2804</v>
      </c>
      <c r="D6" s="675">
        <f aca="true" t="shared" si="0" ref="D6:D15">C6-E6</f>
        <v>0</v>
      </c>
      <c r="E6" s="674">
        <f>'1-Баланс'!G95</f>
        <v>2804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1549</v>
      </c>
      <c r="D7" s="675">
        <f t="shared" si="0"/>
        <v>1494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185</v>
      </c>
      <c r="D8" s="675">
        <f t="shared" si="0"/>
        <v>0</v>
      </c>
      <c r="E8" s="674">
        <f>ABS('2-Отчет за доходите'!C44)-ABS('2-Отчет за доходите'!G44)</f>
        <v>185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</v>
      </c>
      <c r="D9" s="675">
        <f t="shared" si="0"/>
        <v>0</v>
      </c>
      <c r="E9" s="674">
        <f>'3-Отчет за паричния поток'!C45</f>
        <v>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823</v>
      </c>
      <c r="D10" s="675">
        <f t="shared" si="0"/>
        <v>0</v>
      </c>
      <c r="E10" s="674">
        <f>'3-Отчет за паричния поток'!C46</f>
        <v>823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1549</v>
      </c>
      <c r="D11" s="675">
        <f t="shared" si="0"/>
        <v>0</v>
      </c>
      <c r="E11" s="674">
        <f>'4-Отчет за собствения капитал'!L34</f>
        <v>1549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0.08416742493175614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0.11943189154293092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0.14741035856573706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0.06597717546362339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1.1034136546184738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0.8885218827415359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0.8885218827415359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0.8687035507844756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0.6796036333608588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1.2719907407407407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0.7838801711840229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0.027620841180163214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0.8102001291155584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0.44757489300998565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0.1329890251775339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0.12010919017288443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4.753787878787879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979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705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1728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1728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229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229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823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823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1076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2804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1724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1732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-423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538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-961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185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-238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1549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44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44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253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101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123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958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1211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1211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1394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58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206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258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1991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1992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206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1992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206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21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185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185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2198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268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1930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2198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2198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2198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1635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-528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-240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-56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811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811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823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823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2262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2262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2262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2262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185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185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185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-961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-961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-961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-961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1364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1364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185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1549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1549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979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1241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16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65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38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27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2542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2542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269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4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273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273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979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972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16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65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34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30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2272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2272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979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972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16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65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34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30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2272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2272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249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16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130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65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35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27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522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522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50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6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58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58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32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4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36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36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267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16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136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65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32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28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544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544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267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16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136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65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32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28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544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544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979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705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40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1728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1728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229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229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253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253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229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229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253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253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44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253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101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123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123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958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1211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1255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253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101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123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123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958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1211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1211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44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44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55" sqref="G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979</v>
      </c>
      <c r="D12" s="196">
        <v>979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>
        <v>705</v>
      </c>
      <c r="D13" s="196">
        <v>992</v>
      </c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</v>
      </c>
      <c r="D15" s="196">
        <v>46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1728</v>
      </c>
      <c r="D20" s="598">
        <f>SUM(D12:D19)</f>
        <v>2020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1724</v>
      </c>
      <c r="H21" s="196">
        <v>2262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1732</v>
      </c>
      <c r="H26" s="598">
        <f>H20+H21+H22</f>
        <v>2270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-423</v>
      </c>
      <c r="H28" s="596">
        <f>SUM(H29:H31)</f>
        <v>-686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538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-961</v>
      </c>
      <c r="H30" s="196">
        <v>-686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-275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-238</v>
      </c>
      <c r="H34" s="598">
        <f>H28+H32+H33</f>
        <v>-961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1549</v>
      </c>
      <c r="H37" s="600">
        <f>H26+H18+H34</f>
        <v>1364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44</v>
      </c>
      <c r="H54" s="196">
        <v>23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1728</v>
      </c>
      <c r="D56" s="602">
        <f>D20+D21+D22+D28+D33+D46+D52+D54+D55</f>
        <v>2020</v>
      </c>
      <c r="E56" s="100" t="s">
        <v>850</v>
      </c>
      <c r="F56" s="99" t="s">
        <v>172</v>
      </c>
      <c r="G56" s="599">
        <f>G50+G52+G53+G54+G55</f>
        <v>44</v>
      </c>
      <c r="H56" s="600">
        <f>H50+H52+H53+H54+H55</f>
        <v>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>
        <v>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253</v>
      </c>
      <c r="H61" s="596">
        <f>SUM(H62:H68)</f>
        <v>581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101</v>
      </c>
      <c r="H64" s="196">
        <v>412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</v>
      </c>
      <c r="H66" s="196">
        <v>59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123</v>
      </c>
      <c r="H68" s="196">
        <v>110</v>
      </c>
    </row>
    <row r="69" spans="1:8" ht="15.75">
      <c r="A69" s="89" t="s">
        <v>210</v>
      </c>
      <c r="B69" s="91" t="s">
        <v>211</v>
      </c>
      <c r="C69" s="197">
        <v>24</v>
      </c>
      <c r="D69" s="196">
        <v>42</v>
      </c>
      <c r="E69" s="201" t="s">
        <v>79</v>
      </c>
      <c r="F69" s="93" t="s">
        <v>216</v>
      </c>
      <c r="G69" s="197">
        <v>958</v>
      </c>
      <c r="H69" s="196">
        <v>110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1211</v>
      </c>
      <c r="H71" s="598">
        <f>H59+H60+H61+H69+H70</f>
        <v>691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</v>
      </c>
      <c r="D76" s="598">
        <f>SUM(D68:D75)</f>
        <v>42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1211</v>
      </c>
      <c r="H79" s="600">
        <f>H71+H73+H75+H77</f>
        <v>691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229</v>
      </c>
      <c r="D84" s="196">
        <v>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229</v>
      </c>
      <c r="D85" s="598">
        <f>D84+D83+D79</f>
        <v>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823</v>
      </c>
      <c r="D89" s="196">
        <v>12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823</v>
      </c>
      <c r="D92" s="598">
        <f>SUM(D88:D91)</f>
        <v>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1076</v>
      </c>
      <c r="D94" s="602">
        <f>D65+D76+D85+D92+D93</f>
        <v>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2804</v>
      </c>
      <c r="D95" s="604">
        <f>D94+D56</f>
        <v>2078</v>
      </c>
      <c r="E95" s="229" t="s">
        <v>942</v>
      </c>
      <c r="F95" s="489" t="s">
        <v>268</v>
      </c>
      <c r="G95" s="603">
        <f>G37+G40+G56+G79</f>
        <v>2804</v>
      </c>
      <c r="H95" s="604">
        <f>H37+H40+H56+H79</f>
        <v>2078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СОНЯ ВЪРБАНОВА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</v>
      </c>
      <c r="D12" s="317">
        <v>31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1394</v>
      </c>
      <c r="D13" s="317">
        <v>301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58</v>
      </c>
      <c r="D14" s="317">
        <v>58</v>
      </c>
      <c r="E14" s="245" t="s">
        <v>285</v>
      </c>
      <c r="F14" s="240" t="s">
        <v>286</v>
      </c>
      <c r="G14" s="316">
        <v>268</v>
      </c>
      <c r="H14" s="317">
        <v>320</v>
      </c>
    </row>
    <row r="15" spans="1:8" ht="15.75">
      <c r="A15" s="194" t="s">
        <v>287</v>
      </c>
      <c r="B15" s="190" t="s">
        <v>288</v>
      </c>
      <c r="C15" s="316">
        <v>206</v>
      </c>
      <c r="D15" s="317">
        <v>201</v>
      </c>
      <c r="E15" s="245" t="s">
        <v>79</v>
      </c>
      <c r="F15" s="240" t="s">
        <v>289</v>
      </c>
      <c r="G15" s="316">
        <v>1930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25</v>
      </c>
      <c r="D16" s="317">
        <v>24</v>
      </c>
      <c r="E16" s="236" t="s">
        <v>52</v>
      </c>
      <c r="F16" s="264" t="s">
        <v>292</v>
      </c>
      <c r="G16" s="628">
        <f>SUM(G12:G15)</f>
        <v>2198</v>
      </c>
      <c r="H16" s="629">
        <f>SUM(H12:H15)</f>
        <v>321</v>
      </c>
    </row>
    <row r="17" spans="1:8" ht="31.5">
      <c r="A17" s="194" t="s">
        <v>293</v>
      </c>
      <c r="B17" s="190" t="s">
        <v>294</v>
      </c>
      <c r="C17" s="316">
        <v>258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1991</v>
      </c>
      <c r="D22" s="629">
        <f>SUM(D12:D18)+D19</f>
        <v>625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1992</v>
      </c>
      <c r="D31" s="635">
        <f>D29+D22</f>
        <v>626</v>
      </c>
      <c r="E31" s="251" t="s">
        <v>824</v>
      </c>
      <c r="F31" s="266" t="s">
        <v>331</v>
      </c>
      <c r="G31" s="253">
        <f>G16+G18+G27</f>
        <v>2198</v>
      </c>
      <c r="H31" s="254">
        <f>H16+H18+H27</f>
        <v>321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305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1992</v>
      </c>
      <c r="D36" s="637">
        <f>D31-D34+D35</f>
        <v>626</v>
      </c>
      <c r="E36" s="262" t="s">
        <v>346</v>
      </c>
      <c r="F36" s="256" t="s">
        <v>347</v>
      </c>
      <c r="G36" s="267">
        <f>G35-G34+G31</f>
        <v>2198</v>
      </c>
      <c r="H36" s="268">
        <f>H35-H34+H31</f>
        <v>321</v>
      </c>
    </row>
    <row r="37" spans="1:8" ht="15.75">
      <c r="A37" s="261" t="s">
        <v>348</v>
      </c>
      <c r="B37" s="231" t="s">
        <v>349</v>
      </c>
      <c r="C37" s="634">
        <f>IF((G36-C36)&gt;0,G36-C36,0)</f>
        <v>206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305</v>
      </c>
    </row>
    <row r="38" spans="1:8" ht="15.75">
      <c r="A38" s="234" t="s">
        <v>352</v>
      </c>
      <c r="B38" s="238" t="s">
        <v>353</v>
      </c>
      <c r="C38" s="628">
        <f>C39+C40+C41</f>
        <v>21</v>
      </c>
      <c r="D38" s="629">
        <f>D39+D40+D41</f>
        <v>-30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21</v>
      </c>
      <c r="D40" s="317">
        <v>-30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275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275</v>
      </c>
    </row>
    <row r="45" spans="1:8" ht="16.5" thickBot="1">
      <c r="A45" s="270" t="s">
        <v>371</v>
      </c>
      <c r="B45" s="271" t="s">
        <v>372</v>
      </c>
      <c r="C45" s="630">
        <f>C36+C38+C42</f>
        <v>2198</v>
      </c>
      <c r="D45" s="631">
        <f>D36+D38+D42</f>
        <v>596</v>
      </c>
      <c r="E45" s="270" t="s">
        <v>373</v>
      </c>
      <c r="F45" s="272" t="s">
        <v>374</v>
      </c>
      <c r="G45" s="630">
        <f>G42+G36</f>
        <v>2198</v>
      </c>
      <c r="H45" s="631">
        <f>H42+H36</f>
        <v>596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СОНЯ ВЪРБАНОВА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1635</v>
      </c>
      <c r="D11" s="196">
        <v>342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-528</v>
      </c>
      <c r="D12" s="196">
        <v>-124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-240</v>
      </c>
      <c r="D14" s="196">
        <v>-206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-56</v>
      </c>
      <c r="D20" s="196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811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811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823</v>
      </c>
      <c r="D46" s="311">
        <f>D45+D44</f>
        <v>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823</v>
      </c>
      <c r="D47" s="298">
        <v>12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42795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СОНЯ ВЪРБАНОВА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2262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-961</v>
      </c>
      <c r="K13" s="585"/>
      <c r="L13" s="584">
        <f>SUM(C13:K13)</f>
        <v>1364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2262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-961</v>
      </c>
      <c r="K17" s="653">
        <f t="shared" si="2"/>
        <v>0</v>
      </c>
      <c r="L17" s="584">
        <f t="shared" si="1"/>
        <v>1364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185</v>
      </c>
      <c r="J18" s="584">
        <f>+'1-Баланс'!G33</f>
        <v>0</v>
      </c>
      <c r="K18" s="585"/>
      <c r="L18" s="584">
        <f t="shared" si="1"/>
        <v>185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2262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185</v>
      </c>
      <c r="J31" s="653">
        <f t="shared" si="6"/>
        <v>-961</v>
      </c>
      <c r="K31" s="653">
        <f t="shared" si="6"/>
        <v>0</v>
      </c>
      <c r="L31" s="584">
        <f t="shared" si="1"/>
        <v>1549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2262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185</v>
      </c>
      <c r="J34" s="587">
        <f t="shared" si="7"/>
        <v>-961</v>
      </c>
      <c r="K34" s="587">
        <f t="shared" si="7"/>
        <v>0</v>
      </c>
      <c r="L34" s="651">
        <f t="shared" si="1"/>
        <v>1549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СОНЯ ВЪРБАНОВА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СОНЯ ВЪРБАНОВА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3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979</v>
      </c>
      <c r="E11" s="328"/>
      <c r="F11" s="328"/>
      <c r="G11" s="329">
        <f>D11+E11-F11</f>
        <v>979</v>
      </c>
      <c r="H11" s="328"/>
      <c r="I11" s="328"/>
      <c r="J11" s="329">
        <f>G11+H11-I11</f>
        <v>979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979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1241</v>
      </c>
      <c r="E12" s="328"/>
      <c r="F12" s="328">
        <v>269</v>
      </c>
      <c r="G12" s="329">
        <f aca="true" t="shared" si="2" ref="G12:G41">D12+E12-F12</f>
        <v>972</v>
      </c>
      <c r="H12" s="328"/>
      <c r="I12" s="328"/>
      <c r="J12" s="329">
        <f aca="true" t="shared" si="3" ref="J12:J41">G12+H12-I12</f>
        <v>972</v>
      </c>
      <c r="K12" s="328">
        <v>249</v>
      </c>
      <c r="L12" s="328">
        <v>50</v>
      </c>
      <c r="M12" s="328">
        <v>32</v>
      </c>
      <c r="N12" s="329">
        <f aca="true" t="shared" si="4" ref="N12:N41">K12+L12-M12</f>
        <v>267</v>
      </c>
      <c r="O12" s="328"/>
      <c r="P12" s="328"/>
      <c r="Q12" s="329">
        <f t="shared" si="0"/>
        <v>267</v>
      </c>
      <c r="R12" s="340">
        <f t="shared" si="1"/>
        <v>705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</v>
      </c>
      <c r="E13" s="328"/>
      <c r="F13" s="328"/>
      <c r="G13" s="329">
        <f t="shared" si="2"/>
        <v>16</v>
      </c>
      <c r="H13" s="328"/>
      <c r="I13" s="328"/>
      <c r="J13" s="329">
        <f t="shared" si="3"/>
        <v>16</v>
      </c>
      <c r="K13" s="328">
        <v>16</v>
      </c>
      <c r="L13" s="328"/>
      <c r="M13" s="328"/>
      <c r="N13" s="329">
        <f t="shared" si="4"/>
        <v>16</v>
      </c>
      <c r="O13" s="328"/>
      <c r="P13" s="328"/>
      <c r="Q13" s="329">
        <f t="shared" si="0"/>
        <v>16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130</v>
      </c>
      <c r="L14" s="328">
        <v>6</v>
      </c>
      <c r="M14" s="328"/>
      <c r="N14" s="329">
        <f t="shared" si="4"/>
        <v>136</v>
      </c>
      <c r="O14" s="328"/>
      <c r="P14" s="328"/>
      <c r="Q14" s="329">
        <f t="shared" si="0"/>
        <v>136</v>
      </c>
      <c r="R14" s="340">
        <f t="shared" si="1"/>
        <v>40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65</v>
      </c>
      <c r="E15" s="328"/>
      <c r="F15" s="328"/>
      <c r="G15" s="329">
        <f t="shared" si="2"/>
        <v>65</v>
      </c>
      <c r="H15" s="328"/>
      <c r="I15" s="328"/>
      <c r="J15" s="329">
        <f t="shared" si="3"/>
        <v>65</v>
      </c>
      <c r="K15" s="328">
        <v>65</v>
      </c>
      <c r="L15" s="328"/>
      <c r="M15" s="328"/>
      <c r="N15" s="329">
        <f t="shared" si="4"/>
        <v>65</v>
      </c>
      <c r="O15" s="328"/>
      <c r="P15" s="328"/>
      <c r="Q15" s="329">
        <f t="shared" si="0"/>
        <v>65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38</v>
      </c>
      <c r="E16" s="328"/>
      <c r="F16" s="328">
        <v>4</v>
      </c>
      <c r="G16" s="329">
        <f t="shared" si="2"/>
        <v>34</v>
      </c>
      <c r="H16" s="328"/>
      <c r="I16" s="328"/>
      <c r="J16" s="329">
        <f t="shared" si="3"/>
        <v>34</v>
      </c>
      <c r="K16" s="328">
        <v>35</v>
      </c>
      <c r="L16" s="328">
        <v>1</v>
      </c>
      <c r="M16" s="328">
        <v>4</v>
      </c>
      <c r="N16" s="329">
        <f t="shared" si="4"/>
        <v>32</v>
      </c>
      <c r="O16" s="328"/>
      <c r="P16" s="328"/>
      <c r="Q16" s="329">
        <f t="shared" si="0"/>
        <v>32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27</v>
      </c>
      <c r="E18" s="328">
        <v>3</v>
      </c>
      <c r="F18" s="328"/>
      <c r="G18" s="329">
        <f t="shared" si="2"/>
        <v>30</v>
      </c>
      <c r="H18" s="328"/>
      <c r="I18" s="328"/>
      <c r="J18" s="329">
        <f t="shared" si="3"/>
        <v>30</v>
      </c>
      <c r="K18" s="328">
        <v>27</v>
      </c>
      <c r="L18" s="328">
        <v>1</v>
      </c>
      <c r="M18" s="328"/>
      <c r="N18" s="329">
        <f t="shared" si="4"/>
        <v>28</v>
      </c>
      <c r="O18" s="328"/>
      <c r="P18" s="328"/>
      <c r="Q18" s="329">
        <f t="shared" si="0"/>
        <v>28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2542</v>
      </c>
      <c r="E19" s="330">
        <f>SUM(E11:E18)</f>
        <v>3</v>
      </c>
      <c r="F19" s="330">
        <f>SUM(F11:F18)</f>
        <v>273</v>
      </c>
      <c r="G19" s="329">
        <f t="shared" si="2"/>
        <v>2272</v>
      </c>
      <c r="H19" s="330">
        <f>SUM(H11:H18)</f>
        <v>0</v>
      </c>
      <c r="I19" s="330">
        <f>SUM(I11:I18)</f>
        <v>0</v>
      </c>
      <c r="J19" s="329">
        <f t="shared" si="3"/>
        <v>2272</v>
      </c>
      <c r="K19" s="330">
        <f>SUM(K11:K18)</f>
        <v>522</v>
      </c>
      <c r="L19" s="330">
        <f>SUM(L11:L18)</f>
        <v>58</v>
      </c>
      <c r="M19" s="330">
        <f>SUM(M11:M18)</f>
        <v>36</v>
      </c>
      <c r="N19" s="329">
        <f t="shared" si="4"/>
        <v>544</v>
      </c>
      <c r="O19" s="330">
        <f>SUM(O11:O18)</f>
        <v>0</v>
      </c>
      <c r="P19" s="330">
        <f>SUM(P11:P18)</f>
        <v>0</v>
      </c>
      <c r="Q19" s="329">
        <f t="shared" si="0"/>
        <v>544</v>
      </c>
      <c r="R19" s="340">
        <f t="shared" si="1"/>
        <v>1728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2542</v>
      </c>
      <c r="E42" s="349">
        <f>E19+E20+E21+E27+E40+E41</f>
        <v>3</v>
      </c>
      <c r="F42" s="349">
        <f aca="true" t="shared" si="11" ref="F42:R42">F19+F20+F21+F27+F40+F41</f>
        <v>273</v>
      </c>
      <c r="G42" s="349">
        <f t="shared" si="11"/>
        <v>2272</v>
      </c>
      <c r="H42" s="349">
        <f t="shared" si="11"/>
        <v>0</v>
      </c>
      <c r="I42" s="349">
        <f t="shared" si="11"/>
        <v>0</v>
      </c>
      <c r="J42" s="349">
        <f t="shared" si="11"/>
        <v>2272</v>
      </c>
      <c r="K42" s="349">
        <f t="shared" si="11"/>
        <v>522</v>
      </c>
      <c r="L42" s="349">
        <f t="shared" si="11"/>
        <v>58</v>
      </c>
      <c r="M42" s="349">
        <f t="shared" si="11"/>
        <v>36</v>
      </c>
      <c r="N42" s="349">
        <f t="shared" si="11"/>
        <v>544</v>
      </c>
      <c r="O42" s="349">
        <f t="shared" si="11"/>
        <v>0</v>
      </c>
      <c r="P42" s="349">
        <f t="shared" si="11"/>
        <v>0</v>
      </c>
      <c r="Q42" s="349">
        <f t="shared" si="11"/>
        <v>544</v>
      </c>
      <c r="R42" s="350">
        <f t="shared" si="11"/>
        <v>1728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42795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СОНЯ ВЪРБАНОВА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1000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C71" sqref="C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</v>
      </c>
      <c r="D30" s="368">
        <v>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229</v>
      </c>
      <c r="D40" s="362">
        <f>SUM(D41:D44)</f>
        <v>229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229</v>
      </c>
      <c r="D44" s="368">
        <v>229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253</v>
      </c>
      <c r="D45" s="438">
        <f>D26+D30+D31+D33+D32+D34+D35+D40</f>
        <v>253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253</v>
      </c>
      <c r="D46" s="444">
        <f>D45+D23+D21+D11</f>
        <v>253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44</v>
      </c>
      <c r="D70" s="197"/>
      <c r="E70" s="136">
        <f t="shared" si="1"/>
        <v>44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253</v>
      </c>
      <c r="D87" s="134">
        <f>SUM(D88:D92)+D96</f>
        <v>253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101</v>
      </c>
      <c r="D89" s="197">
        <v>101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</v>
      </c>
      <c r="D91" s="197">
        <v>29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123</v>
      </c>
      <c r="D92" s="138">
        <f>SUM(D93:D95)</f>
        <v>123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123</v>
      </c>
      <c r="D95" s="197">
        <v>123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958</v>
      </c>
      <c r="D97" s="197">
        <v>958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1211</v>
      </c>
      <c r="D98" s="433">
        <f>D87+D82+D77+D73+D97</f>
        <v>1211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1255</v>
      </c>
      <c r="D99" s="427">
        <f>D98+D70+D68</f>
        <v>1211</v>
      </c>
      <c r="E99" s="427">
        <f>E98+E70+E68</f>
        <v>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СОНЯ ВЪРБАНОВА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1000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СОНЯ ВЪРБАНОВА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2017-03-28T20:16:32Z</dcterms:modified>
  <cp:category/>
  <cp:version/>
  <cp:contentType/>
  <cp:contentStatus/>
</cp:coreProperties>
</file>