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0" yWindow="0" windowWidth="10290" windowHeight="10260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№7-КИС'!$A$1:$R$106</definedName>
    <definedName name="_xlnm.Print_Area" localSheetId="7">'справка №8-КИС'!$A$1:$C$26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<sst xmlns="http://schemas.openxmlformats.org/spreadsheetml/2006/main" count="877" uniqueCount="456">
  <si>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</si>
  <si>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</si>
  <si>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</si>
  <si>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</si>
  <si>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</si>
  <si>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</si>
  <si>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</si>
  <si>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</si>
  <si>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</si>
  <si>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</si>
  <si>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</si>
  <si>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</si>
  <si>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</si>
  <si>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</si>
  <si>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</si>
  <si>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</si>
  <si>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</si>
  <si>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</si>
  <si>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</si>
  <si>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</si>
  <si>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</si>
  <si>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</si>
  <si>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</si>
  <si>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</si>
  <si>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</si>
  <si>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</si>
  <si>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</si>
  <si>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</si>
  <si>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</si>
  <si>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</si>
  <si>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</si>
  <si>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</si>
  <si>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</si>
  <si>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</si>
  <si>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</si>
  <si>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</si>
  <si>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</si>
  <si>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</si>
  <si>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</si>
  <si>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</si>
  <si>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</si>
  <si>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</si>
  <si>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</si>
  <si>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</si>
  <si>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</si>
  <si>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</si>
  <si>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</si>
  <si>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</si>
  <si>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</si>
  <si>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</si>
  <si>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</si>
  <si>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</si>
  <si>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</si>
  <si>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</si>
  <si>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</si>
  <si>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</si>
  <si>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</si>
  <si>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</si>
  <si>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</si>
  <si>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</si>
  <si>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</si>
  <si>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</si>
  <si>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</si>
  <si>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</si>
  <si>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</si>
  <si>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</si>
  <si>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</si>
  <si>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</si>
  <si>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</si>
  <si>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</si>
  <si>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</si>
  <si>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</si>
  <si>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</si>
  <si>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</si>
  <si>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</si>
  <si>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</si>
  <si>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</si>
  <si>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</si>
  <si>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</si>
  <si>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</si>
  <si>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</si>
  <si>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</si>
  <si>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</si>
  <si>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</si>
  <si>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</si>
  <si>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</si>
  <si>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</si>
  <si>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</si>
  <si>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</si>
  <si>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</si>
  <si>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</si>
  <si>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</si>
  <si>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</si>
  <si>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</si>
  <si>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</si>
  <si>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</si>
  <si>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</si>
  <si>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</si>
  <si>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</si>
  <si>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</si>
  <si>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</si>
  <si>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</si>
  <si>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</si>
  <si>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</si>
  <si>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</si>
  <si>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</si>
  <si>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</si>
  <si>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</si>
  <si>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</si>
  <si>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</si>
  <si>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</si>
  <si>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</si>
  <si>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</si>
  <si>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</si>
  <si>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</si>
  <si>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</si>
  <si>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</si>
  <si>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</si>
  <si>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</si>
  <si>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</si>
  <si>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</si>
  <si>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</si>
  <si>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</si>
  <si>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</si>
  <si>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</si>
  <si>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</si>
  <si>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</si>
  <si>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</si>
  <si>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</si>
  <si>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</si>
  <si>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</si>
  <si>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</si>
  <si>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</si>
  <si>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</si>
  <si>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</si>
  <si>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</si>
  <si>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</si>
  <si>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</si>
  <si>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</si>
  <si>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</si>
  <si>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</si>
  <si>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</si>
  <si>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</si>
  <si>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</si>
  <si>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</si>
  <si>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</si>
  <si>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</si>
  <si>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</si>
  <si>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</si>
  <si>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</si>
  <si>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</si>
  <si>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</si>
  <si>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</si>
  <si>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</si>
  <si>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</si>
  <si>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</si>
  <si>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</si>
  <si>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</si>
  <si>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</si>
  <si>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</si>
  <si>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</si>
  <si>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</si>
  <si>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</si>
  <si>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</si>
  <si>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</si>
  <si>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</si>
  <si>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</si>
  <si>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</si>
  <si>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</si>
  <si>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</si>
  <si>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</si>
  <si>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</si>
  <si>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</si>
  <si>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</si>
  <si>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</si>
  <si>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</si>
  <si>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</si>
  <si>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</si>
  <si>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</si>
  <si>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</si>
  <si>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</si>
  <si>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</si>
  <si>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</si>
  <si>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</si>
  <si>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</si>
  <si>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</si>
  <si>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</si>
  <si>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</si>
  <si>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</si>
  <si>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</si>
  <si>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</si>
  <si>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</si>
  <si>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</si>
  <si>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</si>
  <si>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</si>
  <si>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</si>
  <si>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</si>
  <si>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</si>
  <si>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</si>
  <si>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</si>
  <si>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</si>
  <si>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</si>
  <si>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</si>
  <si>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</si>
  <si>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</si>
  <si>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</si>
  <si>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</si>
  <si>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</si>
  <si>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</si>
  <si>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</si>
  <si>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</si>
  <si>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</si>
  <si>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</si>
  <si>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</si>
  <si>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</si>
  <si>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</si>
  <si>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</si>
  <si>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</si>
  <si>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</si>
  <si>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</si>
  <si>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</si>
  <si>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</si>
  <si>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</si>
  <si>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</si>
  <si>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</si>
  <si>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</si>
  <si>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</si>
  <si>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</si>
  <si>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</si>
  <si>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</si>
  <si>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</si>
  <si>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</si>
  <si>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</si>
  <si>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</si>
  <si>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</si>
  <si>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</si>
  <si>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</si>
  <si>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</si>
  <si>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</si>
  <si>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</si>
  <si>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</si>
  <si>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</si>
  <si>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</si>
  <si>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</si>
  <si>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</si>
  <si>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</si>
  <si>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</si>
  <si>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</si>
  <si>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</si>
  <si>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</si>
  <si>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</si>
  <si>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</si>
  <si>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</si>
  <si>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</si>
  <si>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</si>
  <si>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</si>
  <si>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</si>
  <si>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</si>
  <si>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</si>
  <si>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</si>
  <si>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</si>
  <si>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</si>
  <si>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</si>
  <si>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</si>
  <si>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</si>
  <si>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</si>
  <si>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</si>
  <si>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</si>
  <si>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</si>
  <si>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</si>
  <si>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</si>
  <si>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</si>
  <si>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</si>
  <si>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</si>
  <si>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</si>
  <si>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</si>
  <si>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</si>
  <si>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</si>
  <si>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</si>
  <si>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</si>
  <si>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</si>
  <si>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</si>
  <si>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</si>
  <si>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</si>
  <si>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</si>
  <si>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</si>
  <si>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</si>
  <si>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</si>
  <si>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</si>
  <si>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</si>
  <si>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</si>
  <si>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</si>
  <si>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</si>
  <si>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</si>
  <si>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</si>
  <si>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</si>
  <si>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</si>
  <si>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</si>
  <si>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</si>
  <si>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</si>
  <si>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</si>
  <si>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</si>
  <si>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</si>
  <si>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</si>
  <si>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</si>
  <si>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</si>
  <si>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</si>
  <si>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</si>
  <si>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</si>
  <si>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</si>
  <si>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</si>
  <si>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</si>
  <si>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</si>
  <si>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</si>
  <si>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</si>
  <si>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</si>
  <si>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</si>
  <si>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</si>
  <si>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</si>
  <si>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</si>
  <si>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</si>
  <si>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</si>
  <si>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</si>
  <si>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</si>
  <si>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</si>
  <si>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</si>
  <si>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</si>
  <si>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</si>
  <si>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</si>
  <si>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</si>
  <si>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</si>
  <si>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</si>
  <si>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</si>
  <si>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</si>
  <si>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</si>
  <si>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</si>
  <si>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</si>
  <si>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</si>
  <si>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</si>
  <si>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</si>
  <si>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</si>
  <si>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</si>
  <si>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</si>
  <si>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</si>
  <si>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</si>
  <si>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</si>
  <si>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</si>
  <si>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</si>
  <si>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</si>
  <si>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</si>
  <si>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</si>
  <si>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</si>
  <si>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</si>
  <si>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</si>
  <si>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</si>
  <si>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HRADRSPA0009</t>
  </si>
  <si>
    <t>ROFPTAACNOR5</t>
  </si>
  <si>
    <t>Съставител:………………………</t>
  </si>
  <si>
    <t>Справка за краткосрочните вземания и задължения</t>
  </si>
  <si>
    <t>Справка за финансовите инструменти</t>
  </si>
  <si>
    <t>Брой/            Номинал</t>
  </si>
  <si>
    <t>Справка за приходите/разходите от лихви</t>
  </si>
  <si>
    <t>BG11MPKAAT18</t>
  </si>
  <si>
    <t>ROSIFCACNOR8</t>
  </si>
  <si>
    <t>RSKOBBE16946</t>
  </si>
  <si>
    <t>TRETAVH00018</t>
  </si>
  <si>
    <t>TRETTRK00010</t>
  </si>
  <si>
    <t>TRAYKBNK91N6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</si>
  <si>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</si>
  <si>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</si>
  <si>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</si>
  <si>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BG1100025110</t>
  </si>
  <si>
    <t>BG11SOSOBT18</t>
  </si>
  <si>
    <t>ROSNPPACNOR9</t>
  </si>
  <si>
    <t>TREMGTI00012</t>
  </si>
  <si>
    <t>Десислава Петкова</t>
  </si>
  <si>
    <t>RSNISHE79420</t>
  </si>
  <si>
    <t>Наименование на КИС: ДФ СКАЙ Нови Акции</t>
  </si>
  <si>
    <t>BG1100075065</t>
  </si>
  <si>
    <t>EUR</t>
  </si>
  <si>
    <t>BG1100012050</t>
  </si>
  <si>
    <r>
      <t>2. Задължения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</si>
  <si>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</si>
  <si>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да</t>
  </si>
  <si>
    <t>не</t>
  </si>
  <si>
    <t>BG1100109070</t>
  </si>
  <si>
    <t>TRAARCLK91H5</t>
  </si>
  <si>
    <t>TRAEREGL91G3</t>
  </si>
  <si>
    <t>SI0031102120</t>
  </si>
  <si>
    <t>Венцислава Миронова</t>
  </si>
  <si>
    <t xml:space="preserve"> Съставител:………………………</t>
  </si>
  <si>
    <t>TURK TRAKTOR</t>
  </si>
  <si>
    <t>TAV HAVALIMANLARI HOLDING A.S</t>
  </si>
  <si>
    <t>MIGROS TICARET AS</t>
  </si>
  <si>
    <t>ENKA INSAAT VE SANAYI AS</t>
  </si>
  <si>
    <t>YAPI VE KREDI BANKASI A.S.</t>
  </si>
  <si>
    <t>TURKCELL</t>
  </si>
  <si>
    <t>HACI OMER SABANCI HOLDING</t>
  </si>
  <si>
    <t>KOC HOLDING</t>
  </si>
  <si>
    <t>TURKIYE IS BANKASI-C</t>
  </si>
  <si>
    <t>TURKIYE GARANTI BANKASI</t>
  </si>
  <si>
    <t>EREGLI DEMIR VE CELIK FABRIKALARI TAS</t>
  </si>
  <si>
    <t>ARCELIK</t>
  </si>
  <si>
    <t>AKENERJI ELEKTRIK URETIM AS</t>
  </si>
  <si>
    <t>KRKA, D. D., NOVO MESTO</t>
  </si>
  <si>
    <t>VETERINARSKI ZAVOD A.D.</t>
  </si>
  <si>
    <t>NOVOSADSKI SAJAM AD</t>
  </si>
  <si>
    <t>NIS A.D. NOVI SAD</t>
  </si>
  <si>
    <t>RTC LUKA LEGET A.D.</t>
  </si>
  <si>
    <t>KOMERCIJALNA BANKA AD BEOGRAD</t>
  </si>
  <si>
    <t>ALFAPLAM A.D. - VRANJE</t>
  </si>
  <si>
    <t>AIK Banka AD</t>
  </si>
  <si>
    <t>PB AGROBANKA AD BEOGRAD</t>
  </si>
  <si>
    <t>TRANSELECTRICA SA</t>
  </si>
  <si>
    <t>OMV PETROM SA</t>
  </si>
  <si>
    <t>ROSNGNACNOR3</t>
  </si>
  <si>
    <t>S.N.G.N. ROMGAZ S.A.</t>
  </si>
  <si>
    <t>SIF OLTENIA CRAIOVA</t>
  </si>
  <si>
    <t>SIF TRANSILVANIA SA</t>
  </si>
  <si>
    <t>SIF MOLDOVA SA</t>
  </si>
  <si>
    <t>SIF BANAT CRISANA</t>
  </si>
  <si>
    <t>SANTIERUL NAVAL ORSOVA SA</t>
  </si>
  <si>
    <t>FARMACEUTICA REMEDIA SA</t>
  </si>
  <si>
    <t>SC FONDUL PROPRIETATEA SA - BUCURESTI</t>
  </si>
  <si>
    <t>BRD-GROUPE SOCIETE GENERALE</t>
  </si>
  <si>
    <t>KONCAR-ELETROINDUSTRIJA D.D.</t>
  </si>
  <si>
    <t>KONCHAR TRANSFORMATORI</t>
  </si>
  <si>
    <t>DURO DAKOVIC HOLDING D.D.</t>
  </si>
  <si>
    <t>ATLANTSKA PLOVIDBA DD</t>
  </si>
  <si>
    <t>ADRIS GRUPA DD-PFD</t>
  </si>
  <si>
    <t>СОФИЯ КОМЕРС - ЗАЛОЖНИ КЪЩИ АД</t>
  </si>
  <si>
    <t>СОФАРМА АД</t>
  </si>
  <si>
    <t>М+С ХИДРАВЛИК АД</t>
  </si>
  <si>
    <t>ЗЪРНЕНИ ХРАНИ БЪЛГАРИЯ АД</t>
  </si>
  <si>
    <t>ПРАЙМ ПРОПЪРТИ БГ АДСИЦ</t>
  </si>
  <si>
    <t>МОНБАТ АД</t>
  </si>
  <si>
    <t>АЛБЕНА ИНВЕСТ - ХОЛДИНГ АД</t>
  </si>
  <si>
    <t>BG1100046066</t>
  </si>
  <si>
    <t>ХИМИМПОРТ АД</t>
  </si>
  <si>
    <t>ГЛОБЕКС ИСТЕЙТ ФОНД АДСИЦ</t>
  </si>
  <si>
    <t>ЧЕЗ РАЗПРЕДЕЛЕНИЕ БЪЛГАРИЯ АД</t>
  </si>
  <si>
    <t>ИНДУСТРИАЛЕН ХОЛДИНГ БЪЛГАРИЯ АД</t>
  </si>
  <si>
    <t>ИД ЕЛАНА ВИСОКОДОХОДЕН ФОНД АД</t>
  </si>
  <si>
    <r>
      <t>Наименование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на КИС: ДФ Скай Нови Акции</t>
    </r>
  </si>
  <si>
    <t xml:space="preserve">Отчетен период 30/06/2015 г. </t>
  </si>
  <si>
    <t xml:space="preserve">Дата  06/07/2015 г. </t>
  </si>
  <si>
    <t>ADANA CIMENTO</t>
  </si>
  <si>
    <t>TRAADNAC91F6</t>
  </si>
  <si>
    <t>TRAADANA91F0</t>
  </si>
  <si>
    <t>ZAVAROVALNICA TRIGLAV</t>
  </si>
  <si>
    <t>SI0021111651</t>
  </si>
  <si>
    <t>TRANSGAZ SA MEDIAS</t>
  </si>
  <si>
    <t>ROTGNTACNOR8</t>
  </si>
  <si>
    <t>ISHARES JPM EMERG BOND</t>
  </si>
  <si>
    <t>DE000A0RFFT0</t>
  </si>
  <si>
    <t>Xetra Frankfurt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</si>
</sst>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  <numFmt numFmtId="185" formatCode="[$-809]dd\ mmmm\ yyyy"/>
    <numFmt numFmtId="186" formatCode="0.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000%"/>
    <numFmt numFmtId="193" formatCode="0.000000"/>
    <numFmt numFmtId="194" formatCode="#,##0.00000000000"/>
    <numFmt numFmtId="195" formatCode="_(* #,##0_);_(* \(#,##0\);_(* &quot;-&quot;??_);_(@_)"/>
    <numFmt numFmtId="196" formatCode="_(* #,##0.00_);_(* \(#,##0.00\);_(* &quot;-&quot;??_);_(@_)"/>
  </numFmts>
  <fonts count="52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trike/>
      <sz val="11"/>
      <name val="Calibri"/>
      <family val="2"/>
    </font>
    <font>
      <b/>
      <strike/>
      <sz val="11"/>
      <name val="Calibri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i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1388" applyFont="1" applyAlignment="1" applyProtection="1">
      <alignment horizontal="left" wrapText="1"/>
      <protection locked="0"/>
    </xf>
    <xf numFmtId="0" fontId="5" fillId="0" borderId="0" xfId="1387" applyFont="1" applyAlignment="1" applyProtection="1">
      <alignment horizontal="left" wrapText="1"/>
      <protection locked="0"/>
    </xf>
    <xf numFmtId="0" fontId="6" fillId="0" borderId="0" xfId="1389" applyFont="1" applyAlignment="1" applyProtection="1">
      <alignment horizontal="right"/>
      <protection locked="0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176" fontId="5" fillId="0" borderId="0" xfId="0" applyNumberFormat="1" applyFont="1" applyFill="1" applyAlignment="1">
      <alignment horizontal="left"/>
    </xf>
    <xf numFmtId="184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10" xfId="1387" applyFont="1" applyBorder="1" applyAlignment="1" applyProtection="1">
      <alignment horizontal="center" vertical="center" wrapText="1"/>
      <protection/>
    </xf>
    <xf numFmtId="14" fontId="6" fillId="0" borderId="10" xfId="1387" applyNumberFormat="1" applyFont="1" applyBorder="1" applyAlignment="1" applyProtection="1">
      <alignment horizontal="center" vertical="center" wrapText="1"/>
      <protection/>
    </xf>
    <xf numFmtId="49" fontId="6" fillId="0" borderId="10" xfId="1387" applyNumberFormat="1" applyFont="1" applyBorder="1" applyAlignment="1" applyProtection="1">
      <alignment horizontal="center" vertical="center" wrapText="1"/>
      <protection/>
    </xf>
    <xf numFmtId="0" fontId="6" fillId="33" borderId="10" xfId="1387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181" fontId="5" fillId="0" borderId="10" xfId="0" applyNumberFormat="1" applyFont="1" applyFill="1" applyBorder="1" applyAlignment="1" applyProtection="1">
      <alignment wrapText="1"/>
      <protection/>
    </xf>
    <xf numFmtId="181" fontId="5" fillId="0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 applyProtection="1">
      <alignment wrapText="1"/>
      <protection/>
    </xf>
    <xf numFmtId="3" fontId="6" fillId="0" borderId="10" xfId="0" applyNumberFormat="1" applyFont="1" applyFill="1" applyBorder="1" applyAlignment="1" applyProtection="1">
      <alignment wrapText="1"/>
      <protection/>
    </xf>
    <xf numFmtId="3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10" fontId="5" fillId="0" borderId="0" xfId="1494" applyNumberFormat="1" applyFont="1" applyFill="1" applyBorder="1" applyAlignment="1" applyProtection="1">
      <alignment wrapText="1"/>
      <protection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0" fontId="6" fillId="0" borderId="10" xfId="1389" applyFont="1" applyBorder="1" applyAlignment="1" applyProtection="1">
      <alignment horizontal="center" vertical="center" wrapText="1"/>
      <protection/>
    </xf>
    <xf numFmtId="0" fontId="6" fillId="0" borderId="10" xfId="1389" applyFont="1" applyBorder="1" applyAlignment="1" applyProtection="1">
      <alignment horizontal="left" vertical="center" wrapText="1"/>
      <protection/>
    </xf>
    <xf numFmtId="173" fontId="6" fillId="0" borderId="10" xfId="1389" applyNumberFormat="1" applyFont="1" applyBorder="1" applyAlignment="1" applyProtection="1">
      <alignment horizontal="right" vertical="center"/>
      <protection/>
    </xf>
    <xf numFmtId="0" fontId="6" fillId="0" borderId="10" xfId="1389" applyFont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3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1" fillId="0" borderId="10" xfId="0" applyNumberFormat="1" applyFont="1" applyBorder="1" applyAlignment="1">
      <alignment horizontal="right" vertical="center" wrapText="1"/>
    </xf>
    <xf numFmtId="0" fontId="31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73" fontId="5" fillId="0" borderId="0" xfId="0" applyNumberFormat="1" applyFont="1" applyAlignment="1">
      <alignment horizontal="left"/>
    </xf>
    <xf numFmtId="0" fontId="5" fillId="0" borderId="0" xfId="139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3" fontId="5" fillId="0" borderId="0" xfId="1390" applyNumberFormat="1" applyFont="1" applyFill="1" applyBorder="1" applyAlignment="1" applyProtection="1">
      <alignment horizontal="left" wrapText="1"/>
      <protection/>
    </xf>
    <xf numFmtId="1" fontId="5" fillId="0" borderId="0" xfId="1390" applyNumberFormat="1" applyFont="1" applyFill="1" applyBorder="1" applyAlignment="1" applyProtection="1">
      <alignment horizontal="left" wrapText="1"/>
      <protection/>
    </xf>
    <xf numFmtId="0" fontId="6" fillId="0" borderId="0" xfId="1390" applyFont="1" applyFill="1" applyBorder="1" applyAlignment="1" applyProtection="1">
      <alignment horizontal="left" wrapText="1"/>
      <protection locked="0"/>
    </xf>
    <xf numFmtId="173" fontId="5" fillId="0" borderId="0" xfId="1390" applyNumberFormat="1" applyFont="1" applyFill="1" applyBorder="1" applyAlignment="1" applyProtection="1">
      <alignment horizontal="left" wrapText="1"/>
      <protection locked="0"/>
    </xf>
    <xf numFmtId="0" fontId="5" fillId="0" borderId="0" xfId="1390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>
      <alignment/>
    </xf>
    <xf numFmtId="0" fontId="6" fillId="0" borderId="10" xfId="1390" applyFont="1" applyFill="1" applyBorder="1" applyAlignment="1">
      <alignment horizontal="left" vertical="center" wrapText="1"/>
      <protection/>
    </xf>
    <xf numFmtId="0" fontId="5" fillId="0" borderId="10" xfId="1390" applyFont="1" applyFill="1" applyBorder="1" applyAlignment="1">
      <alignment horizontal="left" vertical="center" wrapText="1"/>
      <protection/>
    </xf>
    <xf numFmtId="3" fontId="5" fillId="0" borderId="10" xfId="1390" applyNumberFormat="1" applyFont="1" applyFill="1" applyBorder="1" applyAlignment="1" applyProtection="1">
      <alignment horizontal="right" vertical="center" wrapText="1"/>
      <protection/>
    </xf>
    <xf numFmtId="0" fontId="5" fillId="0" borderId="0" xfId="1386" applyFont="1" applyFill="1">
      <alignment/>
      <protection/>
    </xf>
    <xf numFmtId="0" fontId="6" fillId="0" borderId="0" xfId="1386" applyFont="1" applyFill="1">
      <alignment/>
      <protection/>
    </xf>
    <xf numFmtId="0" fontId="5" fillId="0" borderId="0" xfId="1386" applyFont="1" applyFill="1" applyProtection="1">
      <alignment/>
      <protection/>
    </xf>
    <xf numFmtId="0" fontId="5" fillId="0" borderId="0" xfId="1385" applyFont="1" applyFill="1" applyAlignment="1" applyProtection="1">
      <alignment horizontal="left" vertical="center"/>
      <protection locked="0"/>
    </xf>
    <xf numFmtId="0" fontId="5" fillId="0" borderId="0" xfId="1386" applyFont="1" applyFill="1" applyBorder="1" applyProtection="1">
      <alignment/>
      <protection/>
    </xf>
    <xf numFmtId="0" fontId="5" fillId="0" borderId="0" xfId="1386" applyFont="1" applyFill="1" applyBorder="1" applyAlignment="1">
      <alignment vertical="center"/>
      <protection/>
    </xf>
    <xf numFmtId="0" fontId="5" fillId="0" borderId="0" xfId="1386" applyFont="1" applyFill="1" applyBorder="1" applyAlignment="1">
      <alignment horizontal="left" wrapText="1"/>
      <protection/>
    </xf>
    <xf numFmtId="0" fontId="5" fillId="0" borderId="0" xfId="1385" applyFont="1" applyFill="1" applyBorder="1" applyAlignment="1" applyProtection="1">
      <alignment horizontal="left" vertical="center" wrapText="1"/>
      <protection/>
    </xf>
    <xf numFmtId="0" fontId="5" fillId="0" borderId="0" xfId="1386" applyFont="1" applyFill="1" applyBorder="1" applyAlignment="1" applyProtection="1">
      <alignment horizontal="left" wrapText="1"/>
      <protection/>
    </xf>
    <xf numFmtId="0" fontId="5" fillId="0" borderId="0" xfId="1386" applyFont="1" applyFill="1" applyAlignment="1" applyProtection="1">
      <alignment horizontal="left" wrapText="1"/>
      <protection/>
    </xf>
    <xf numFmtId="0" fontId="5" fillId="0" borderId="0" xfId="1386" applyFont="1" applyFill="1" applyAlignment="1">
      <alignment horizontal="left" wrapText="1"/>
      <protection/>
    </xf>
    <xf numFmtId="0" fontId="5" fillId="0" borderId="0" xfId="1385" applyFont="1" applyFill="1" applyBorder="1" applyAlignment="1" applyProtection="1">
      <alignment vertical="center" wrapText="1"/>
      <protection/>
    </xf>
    <xf numFmtId="0" fontId="5" fillId="0" borderId="0" xfId="1385" applyFont="1" applyFill="1" applyBorder="1" applyAlignment="1" applyProtection="1">
      <alignment horizontal="left" wrapText="1"/>
      <protection/>
    </xf>
    <xf numFmtId="1" fontId="5" fillId="0" borderId="0" xfId="138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1385" applyFont="1" applyFill="1" applyBorder="1" applyAlignment="1" applyProtection="1">
      <alignment horizontal="left" wrapText="1"/>
      <protection/>
    </xf>
    <xf numFmtId="0" fontId="6" fillId="0" borderId="0" xfId="1385" applyFont="1" applyFill="1" applyBorder="1" applyAlignment="1" applyProtection="1">
      <alignment horizontal="right"/>
      <protection/>
    </xf>
    <xf numFmtId="1" fontId="6" fillId="0" borderId="0" xfId="1385" applyNumberFormat="1" applyFont="1" applyFill="1" applyBorder="1" applyAlignment="1" applyProtection="1">
      <alignment vertical="center" wrapText="1"/>
      <protection/>
    </xf>
    <xf numFmtId="0" fontId="5" fillId="0" borderId="0" xfId="1385" applyFont="1" applyFill="1" applyBorder="1" applyProtection="1">
      <alignment/>
      <protection locked="0"/>
    </xf>
    <xf numFmtId="1" fontId="5" fillId="0" borderId="0" xfId="1385" applyNumberFormat="1" applyFont="1" applyFill="1" applyBorder="1" applyAlignment="1" applyProtection="1">
      <alignment vertical="center" wrapText="1"/>
      <protection locked="0"/>
    </xf>
    <xf numFmtId="0" fontId="5" fillId="0" borderId="0" xfId="1386" applyFont="1" applyFill="1" applyBorder="1">
      <alignment/>
      <protection/>
    </xf>
    <xf numFmtId="0" fontId="6" fillId="0" borderId="0" xfId="1385" applyFont="1" applyFill="1" applyAlignment="1" applyProtection="1">
      <alignment horizontal="center"/>
      <protection locked="0"/>
    </xf>
    <xf numFmtId="0" fontId="5" fillId="0" borderId="0" xfId="1386" applyFont="1" applyFill="1" applyProtection="1">
      <alignment/>
      <protection locked="0"/>
    </xf>
    <xf numFmtId="0" fontId="5" fillId="0" borderId="0" xfId="1386" applyFont="1" applyFill="1" applyAlignment="1" applyProtection="1">
      <alignment/>
      <protection locked="0"/>
    </xf>
    <xf numFmtId="0" fontId="6" fillId="0" borderId="0" xfId="1386" applyFont="1" applyFill="1" applyProtection="1">
      <alignment/>
      <protection locked="0"/>
    </xf>
    <xf numFmtId="0" fontId="5" fillId="0" borderId="0" xfId="1385" applyFont="1" applyFill="1" applyProtection="1">
      <alignment/>
      <protection locked="0"/>
    </xf>
    <xf numFmtId="0" fontId="5" fillId="0" borderId="0" xfId="1386" applyFont="1" applyFill="1" applyAlignment="1">
      <alignment/>
      <protection/>
    </xf>
    <xf numFmtId="0" fontId="6" fillId="0" borderId="10" xfId="1385" applyFont="1" applyFill="1" applyBorder="1" applyAlignment="1" applyProtection="1">
      <alignment horizontal="center" vertical="center" wrapText="1"/>
      <protection/>
    </xf>
    <xf numFmtId="0" fontId="6" fillId="0" borderId="10" xfId="1385" applyFont="1" applyFill="1" applyBorder="1" applyAlignment="1" applyProtection="1">
      <alignment horizontal="center" vertical="center"/>
      <protection/>
    </xf>
    <xf numFmtId="0" fontId="6" fillId="0" borderId="10" xfId="1386" applyFont="1" applyFill="1" applyBorder="1" applyAlignment="1">
      <alignment vertical="center"/>
      <protection/>
    </xf>
    <xf numFmtId="3" fontId="6" fillId="0" borderId="10" xfId="1385" applyNumberFormat="1" applyFont="1" applyFill="1" applyBorder="1" applyAlignment="1" applyProtection="1">
      <alignment horizontal="right" vertical="center" wrapText="1"/>
      <protection/>
    </xf>
    <xf numFmtId="0" fontId="5" fillId="0" borderId="10" xfId="1385" applyFont="1" applyFill="1" applyBorder="1" applyAlignment="1" applyProtection="1">
      <alignment horizontal="left" vertical="center" wrapText="1"/>
      <protection/>
    </xf>
    <xf numFmtId="3" fontId="5" fillId="0" borderId="10" xfId="1385" applyNumberFormat="1" applyFont="1" applyFill="1" applyBorder="1" applyAlignment="1" applyProtection="1">
      <alignment horizontal="right" vertical="center" wrapText="1"/>
      <protection/>
    </xf>
    <xf numFmtId="0" fontId="5" fillId="0" borderId="10" xfId="1386" applyFont="1" applyFill="1" applyBorder="1" applyAlignment="1">
      <alignment horizontal="left" vertical="center" wrapText="1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5" fillId="0" borderId="10" xfId="1385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1385" applyFont="1" applyFill="1" applyBorder="1" applyAlignment="1" applyProtection="1">
      <alignment horizontal="right" vertical="center"/>
      <protection/>
    </xf>
    <xf numFmtId="3" fontId="6" fillId="0" borderId="10" xfId="13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37" borderId="10" xfId="1390" applyFont="1" applyFill="1" applyBorder="1" applyAlignment="1">
      <alignment horizontal="center" wrapText="1"/>
      <protection/>
    </xf>
    <xf numFmtId="0" fontId="6" fillId="37" borderId="10" xfId="1390" applyFont="1" applyFill="1" applyBorder="1" applyAlignment="1">
      <alignment horizontal="left" vertical="center" wrapText="1"/>
      <protection/>
    </xf>
    <xf numFmtId="3" fontId="6" fillId="37" borderId="10" xfId="1390" applyNumberFormat="1" applyFont="1" applyFill="1" applyBorder="1" applyAlignment="1" applyProtection="1">
      <alignment horizontal="right" vertical="center" wrapText="1"/>
      <protection locked="0"/>
    </xf>
    <xf numFmtId="0" fontId="6" fillId="38" borderId="10" xfId="1390" applyFont="1" applyFill="1" applyBorder="1" applyAlignment="1">
      <alignment horizontal="left" vertical="center" wrapText="1"/>
      <protection/>
    </xf>
    <xf numFmtId="174" fontId="6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 wrapText="1"/>
    </xf>
    <xf numFmtId="174" fontId="5" fillId="0" borderId="10" xfId="0" applyNumberFormat="1" applyFont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 wrapText="1"/>
    </xf>
    <xf numFmtId="174" fontId="6" fillId="35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81" fontId="6" fillId="0" borderId="10" xfId="1390" applyNumberFormat="1" applyFont="1" applyFill="1" applyBorder="1" applyAlignment="1">
      <alignment horizontal="right" vertical="center" wrapText="1"/>
      <protection/>
    </xf>
    <xf numFmtId="181" fontId="6" fillId="0" borderId="10" xfId="1390" applyNumberFormat="1" applyFont="1" applyFill="1" applyBorder="1" applyAlignment="1" applyProtection="1">
      <alignment horizontal="right" vertical="center" wrapText="1"/>
      <protection locked="0"/>
    </xf>
    <xf numFmtId="181" fontId="6" fillId="0" borderId="10" xfId="1390" applyNumberFormat="1" applyFont="1" applyFill="1" applyBorder="1" applyAlignment="1" applyProtection="1">
      <alignment horizontal="right" vertical="center" wrapText="1"/>
      <protection/>
    </xf>
    <xf numFmtId="181" fontId="5" fillId="0" borderId="10" xfId="1390" applyNumberFormat="1" applyFont="1" applyFill="1" applyBorder="1" applyAlignment="1" applyProtection="1">
      <alignment horizontal="right" vertical="center" wrapText="1"/>
      <protection/>
    </xf>
    <xf numFmtId="181" fontId="5" fillId="0" borderId="10" xfId="1390" applyNumberFormat="1" applyFont="1" applyFill="1" applyBorder="1" applyAlignment="1" applyProtection="1">
      <alignment horizontal="right" vertical="center" wrapText="1"/>
      <protection locked="0"/>
    </xf>
    <xf numFmtId="181" fontId="0" fillId="0" borderId="10" xfId="0" applyNumberFormat="1" applyBorder="1" applyAlignment="1">
      <alignment/>
    </xf>
    <xf numFmtId="181" fontId="6" fillId="37" borderId="10" xfId="1390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0" applyNumberFormat="1" applyFont="1" applyBorder="1" applyAlignment="1">
      <alignment/>
    </xf>
    <xf numFmtId="174" fontId="6" fillId="35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right" vertical="center" wrapText="1"/>
    </xf>
    <xf numFmtId="174" fontId="6" fillId="0" borderId="10" xfId="0" applyNumberFormat="1" applyFont="1" applyBorder="1" applyAlignment="1">
      <alignment horizontal="left" vertical="center" wrapText="1"/>
    </xf>
    <xf numFmtId="174" fontId="5" fillId="0" borderId="10" xfId="0" applyNumberFormat="1" applyFont="1" applyBorder="1" applyAlignment="1">
      <alignment horizontal="left" vertical="center" wrapText="1"/>
    </xf>
    <xf numFmtId="3" fontId="5" fillId="0" borderId="0" xfId="0" applyNumberFormat="1" applyFont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178" fontId="0" fillId="0" borderId="10" xfId="0" applyNumberForma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 wrapText="1"/>
    </xf>
    <xf numFmtId="194" fontId="5" fillId="0" borderId="0" xfId="0" applyNumberFormat="1" applyFont="1" applyAlignment="1">
      <alignment horizontal="left"/>
    </xf>
    <xf numFmtId="174" fontId="5" fillId="35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1" fontId="5" fillId="0" borderId="0" xfId="0" applyNumberFormat="1" applyFont="1" applyAlignment="1">
      <alignment horizontal="left"/>
    </xf>
    <xf numFmtId="178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3" fontId="6" fillId="0" borderId="0" xfId="0" applyNumberFormat="1" applyFont="1" applyBorder="1" applyAlignment="1">
      <alignment vertical="center" wrapText="1"/>
    </xf>
    <xf numFmtId="10" fontId="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78" fontId="5" fillId="34" borderId="10" xfId="0" applyNumberFormat="1" applyFont="1" applyFill="1" applyBorder="1" applyAlignment="1">
      <alignment horizontal="right" vertical="center" wrapText="1"/>
    </xf>
    <xf numFmtId="10" fontId="5" fillId="0" borderId="10" xfId="1494" applyNumberFormat="1" applyFont="1" applyFill="1" applyBorder="1" applyAlignment="1">
      <alignment horizontal="right" vertical="center" wrapText="1"/>
    </xf>
    <xf numFmtId="10" fontId="6" fillId="0" borderId="10" xfId="1494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10" fillId="0" borderId="10" xfId="0" applyNumberFormat="1" applyFont="1" applyFill="1" applyBorder="1" applyAlignment="1">
      <alignment wrapText="1"/>
    </xf>
    <xf numFmtId="179" fontId="5" fillId="0" borderId="10" xfId="1494" applyNumberFormat="1" applyFont="1" applyFill="1" applyBorder="1" applyAlignment="1" applyProtection="1">
      <alignment horizontal="right" vertical="center" wrapText="1"/>
      <protection/>
    </xf>
    <xf numFmtId="10" fontId="5" fillId="0" borderId="10" xfId="1494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 applyProtection="1">
      <alignment wrapText="1"/>
      <protection locked="0"/>
    </xf>
    <xf numFmtId="177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0" fontId="6" fillId="0" borderId="0" xfId="1387" applyFont="1" applyFill="1" applyAlignment="1" applyProtection="1">
      <alignment vertical="center" wrapText="1"/>
      <protection locked="0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6" fillId="0" borderId="0" xfId="1387" applyFont="1" applyAlignment="1" applyProtection="1">
      <alignment horizontal="right" wrapText="1"/>
      <protection locked="0"/>
    </xf>
    <xf numFmtId="0" fontId="6" fillId="0" borderId="0" xfId="1387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wrapText="1"/>
    </xf>
    <xf numFmtId="0" fontId="6" fillId="0" borderId="0" xfId="1387" applyFont="1" applyBorder="1" applyAlignment="1" applyProtection="1">
      <alignment horizont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left" wrapText="1"/>
    </xf>
    <xf numFmtId="0" fontId="6" fillId="0" borderId="0" xfId="1387" applyFont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0" borderId="0" xfId="1389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1388" applyFont="1" applyBorder="1" applyAlignment="1" applyProtection="1">
      <alignment horizontal="center" vertical="center"/>
      <protection locked="0"/>
    </xf>
    <xf numFmtId="0" fontId="6" fillId="0" borderId="0" xfId="1387" applyFont="1" applyFill="1" applyAlignment="1" applyProtection="1">
      <alignment horizontal="right" vertical="top"/>
      <protection locked="0"/>
    </xf>
    <xf numFmtId="0" fontId="6" fillId="0" borderId="0" xfId="1387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1390" applyNumberFormat="1" applyFont="1" applyFill="1" applyBorder="1" applyAlignment="1" applyProtection="1">
      <alignment horizontal="right" vertical="center"/>
      <protection locked="0"/>
    </xf>
    <xf numFmtId="0" fontId="6" fillId="0" borderId="10" xfId="1390" applyFont="1" applyFill="1" applyBorder="1" applyAlignment="1">
      <alignment horizontal="center" vertical="center" wrapText="1"/>
      <protection/>
    </xf>
    <xf numFmtId="0" fontId="6" fillId="0" borderId="0" xfId="1390" applyFont="1" applyFill="1" applyAlignment="1">
      <alignment horizontal="center" wrapText="1"/>
      <protection/>
    </xf>
    <xf numFmtId="173" fontId="5" fillId="0" borderId="0" xfId="0" applyNumberFormat="1" applyFont="1" applyFill="1" applyBorder="1" applyAlignment="1">
      <alignment horizontal="right" vertical="center"/>
    </xf>
    <xf numFmtId="0" fontId="6" fillId="0" borderId="0" xfId="1390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1387" applyFont="1" applyFill="1" applyBorder="1" applyAlignment="1" applyProtection="1">
      <alignment horizontal="right" wrapText="1"/>
      <protection locked="0"/>
    </xf>
    <xf numFmtId="0" fontId="6" fillId="0" borderId="0" xfId="1387" applyFont="1" applyFill="1" applyBorder="1" applyAlignment="1" applyProtection="1">
      <alignment horizontal="left" wrapText="1"/>
      <protection locked="0"/>
    </xf>
    <xf numFmtId="0" fontId="6" fillId="0" borderId="0" xfId="1388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>
      <alignment horizontal="right" vertical="center"/>
    </xf>
    <xf numFmtId="0" fontId="5" fillId="0" borderId="0" xfId="139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1386" applyFont="1" applyFill="1" applyAlignment="1" applyProtection="1">
      <alignment horizontal="right" vertical="center"/>
      <protection locked="0"/>
    </xf>
    <xf numFmtId="0" fontId="6" fillId="0" borderId="0" xfId="1385" applyFont="1" applyFill="1" applyBorder="1" applyAlignment="1" applyProtection="1">
      <alignment horizontal="right" vertical="center"/>
      <protection/>
    </xf>
    <xf numFmtId="0" fontId="6" fillId="0" borderId="10" xfId="1385" applyFont="1" applyFill="1" applyBorder="1" applyAlignment="1" applyProtection="1">
      <alignment horizontal="center" vertical="center" wrapText="1"/>
      <protection/>
    </xf>
    <xf numFmtId="0" fontId="6" fillId="0" borderId="0" xfId="1385" applyFont="1" applyFill="1" applyAlignment="1" applyProtection="1">
      <alignment horizontal="center"/>
      <protection locked="0"/>
    </xf>
    <xf numFmtId="0" fontId="6" fillId="0" borderId="0" xfId="1387" applyFont="1" applyFill="1" applyBorder="1" applyAlignment="1" applyProtection="1">
      <alignment horizontal="left" vertical="top" wrapText="1"/>
      <protection locked="0"/>
    </xf>
    <xf numFmtId="0" fontId="6" fillId="0" borderId="0" xfId="1385" applyFont="1" applyFill="1" applyBorder="1" applyAlignment="1" applyProtection="1">
      <alignment horizontal="left" vertical="top" wrapText="1"/>
      <protection locked="0"/>
    </xf>
    <xf numFmtId="0" fontId="6" fillId="0" borderId="0" xfId="1387" applyFont="1" applyFill="1" applyBorder="1" applyAlignment="1" applyProtection="1">
      <alignment horizontal="right" vertical="top"/>
      <protection locked="0"/>
    </xf>
    <xf numFmtId="0" fontId="6" fillId="0" borderId="0" xfId="1385" applyFont="1" applyFill="1" applyBorder="1" applyAlignment="1" applyProtection="1">
      <alignment horizontal="right" vertical="center" wrapText="1"/>
      <protection locked="0"/>
    </xf>
    <xf numFmtId="0" fontId="5" fillId="0" borderId="0" xfId="1385" applyFont="1" applyFill="1" applyBorder="1" applyAlignment="1" applyProtection="1">
      <alignment horizontal="right" vertical="center" wrapText="1"/>
      <protection/>
    </xf>
    <xf numFmtId="0" fontId="4" fillId="0" borderId="0" xfId="1386" applyFont="1" applyFill="1" applyBorder="1" applyAlignment="1">
      <alignment horizontal="right"/>
      <protection/>
    </xf>
    <xf numFmtId="0" fontId="6" fillId="0" borderId="0" xfId="1385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1387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496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14 2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 2" xfId="32"/>
    <cellStyle name="20% - Accent1 20" xfId="33"/>
    <cellStyle name="20% - Accent1 21" xfId="34"/>
    <cellStyle name="20% - Accent1 22" xfId="35"/>
    <cellStyle name="20% - Accent1 23" xfId="36"/>
    <cellStyle name="20% - Accent1 24" xfId="37"/>
    <cellStyle name="20% - Accent1 25" xfId="38"/>
    <cellStyle name="20% - Accent1 26" xfId="39"/>
    <cellStyle name="20% - Accent1 27" xfId="40"/>
    <cellStyle name="20% - Accent1 28" xfId="41"/>
    <cellStyle name="20% - Accent1 29" xfId="42"/>
    <cellStyle name="20% - Accent1 3" xfId="43"/>
    <cellStyle name="20% - Accent1 3 2" xfId="44"/>
    <cellStyle name="20% - Accent1 30" xfId="45"/>
    <cellStyle name="20% - Accent1 31" xfId="46"/>
    <cellStyle name="20% - Accent1 32" xfId="47"/>
    <cellStyle name="20% - Accent1 33" xfId="48"/>
    <cellStyle name="20% - Accent1 34" xfId="49"/>
    <cellStyle name="20% - Accent1 35" xfId="50"/>
    <cellStyle name="20% - Accent1 36" xfId="51"/>
    <cellStyle name="20% - Accent1 37" xfId="52"/>
    <cellStyle name="20% - Accent1 38" xfId="53"/>
    <cellStyle name="20% - Accent1 39" xfId="54"/>
    <cellStyle name="20% - Accent1 4" xfId="55"/>
    <cellStyle name="20% - Accent1 4 2" xfId="56"/>
    <cellStyle name="20% - Accent1 40" xfId="57"/>
    <cellStyle name="20% - Accent1 41" xfId="58"/>
    <cellStyle name="20% - Accent1 42" xfId="59"/>
    <cellStyle name="20% - Accent1 43" xfId="60"/>
    <cellStyle name="20% - Accent1 44" xfId="61"/>
    <cellStyle name="20% - Accent1 45" xfId="62"/>
    <cellStyle name="20% - Accent1 46" xfId="63"/>
    <cellStyle name="20% - Accent1 47" xfId="64"/>
    <cellStyle name="20% - Accent1 48" xfId="65"/>
    <cellStyle name="20% - Accent1 49" xfId="66"/>
    <cellStyle name="20% - Accent1 5" xfId="67"/>
    <cellStyle name="20% - Accent1 5 2" xfId="68"/>
    <cellStyle name="20% - Accent1 50" xfId="69"/>
    <cellStyle name="20% - Accent1 51" xfId="70"/>
    <cellStyle name="20% - Accent1 52" xfId="71"/>
    <cellStyle name="20% - Accent1 53" xfId="72"/>
    <cellStyle name="20% - Accent1 54" xfId="73"/>
    <cellStyle name="20% - Accent1 55" xfId="74"/>
    <cellStyle name="20% - Accent1 56" xfId="75"/>
    <cellStyle name="20% - Accent1 57" xfId="76"/>
    <cellStyle name="20% - Accent1 58" xfId="77"/>
    <cellStyle name="20% - Accent1 59" xfId="78"/>
    <cellStyle name="20% - Accent1 6" xfId="79"/>
    <cellStyle name="20% - Accent1 6 2" xfId="80"/>
    <cellStyle name="20% - Accent1 60" xfId="81"/>
    <cellStyle name="20% - Accent1 61" xfId="82"/>
    <cellStyle name="20% - Accent1 62" xfId="83"/>
    <cellStyle name="20% - Accent1 63" xfId="84"/>
    <cellStyle name="20% - Accent1 64" xfId="85"/>
    <cellStyle name="20% - Accent1 65" xfId="86"/>
    <cellStyle name="20% - Accent1 66" xfId="87"/>
    <cellStyle name="20% - Accent1 67" xfId="88"/>
    <cellStyle name="20% - Accent1 68" xfId="89"/>
    <cellStyle name="20% - Accent1 69" xfId="90"/>
    <cellStyle name="20% - Accent1 7" xfId="91"/>
    <cellStyle name="20% - Accent1 7 2" xfId="92"/>
    <cellStyle name="20% - Accent1 70" xfId="93"/>
    <cellStyle name="20% - Accent1 71" xfId="94"/>
    <cellStyle name="20% - Accent1 72" xfId="95"/>
    <cellStyle name="20% - Accent1 73" xfId="96"/>
    <cellStyle name="20% - Accent1 74" xfId="97"/>
    <cellStyle name="20% - Accent1 75" xfId="98"/>
    <cellStyle name="20% - Accent1 76" xfId="99"/>
    <cellStyle name="20% - Accent1 77" xfId="100"/>
    <cellStyle name="20% - Accent1 78" xfId="101"/>
    <cellStyle name="20% - Accent1 79" xfId="102"/>
    <cellStyle name="20% - Accent1 8" xfId="103"/>
    <cellStyle name="20% - Accent1 8 2" xfId="104"/>
    <cellStyle name="20% - Accent1 80" xfId="105"/>
    <cellStyle name="20% - Accent1 81" xfId="106"/>
    <cellStyle name="20% - Accent1 82" xfId="107"/>
    <cellStyle name="20% - Accent1 83" xfId="108"/>
    <cellStyle name="20% - Accent1 84" xfId="109"/>
    <cellStyle name="20% - Accent1 85" xfId="110"/>
    <cellStyle name="20% - Accent1 86" xfId="111"/>
    <cellStyle name="20% - Accent1 87" xfId="112"/>
    <cellStyle name="20% - Accent1 9" xfId="113"/>
    <cellStyle name="20% - Accent1 9 2" xfId="114"/>
    <cellStyle name="20% - Accent2" xfId="115"/>
    <cellStyle name="20% - Accent2 10" xfId="116"/>
    <cellStyle name="20% - Accent2 10 2" xfId="117"/>
    <cellStyle name="20% - Accent2 11" xfId="118"/>
    <cellStyle name="20% - Accent2 11 2" xfId="119"/>
    <cellStyle name="20% - Accent2 12" xfId="120"/>
    <cellStyle name="20% - Accent2 12 2" xfId="121"/>
    <cellStyle name="20% - Accent2 13" xfId="122"/>
    <cellStyle name="20% - Accent2 13 2" xfId="123"/>
    <cellStyle name="20% - Accent2 14" xfId="124"/>
    <cellStyle name="20% - Accent2 14 2" xfId="125"/>
    <cellStyle name="20% - Accent2 15" xfId="126"/>
    <cellStyle name="20% - Accent2 16" xfId="127"/>
    <cellStyle name="20% - Accent2 17" xfId="128"/>
    <cellStyle name="20% - Accent2 18" xfId="129"/>
    <cellStyle name="20% - Accent2 19" xfId="130"/>
    <cellStyle name="20% - Accent2 2" xfId="131"/>
    <cellStyle name="20% - Accent2 2 2" xfId="132"/>
    <cellStyle name="20% - Accent2 20" xfId="133"/>
    <cellStyle name="20% - Accent2 21" xfId="134"/>
    <cellStyle name="20% - Accent2 22" xfId="135"/>
    <cellStyle name="20% - Accent2 23" xfId="136"/>
    <cellStyle name="20% - Accent2 24" xfId="137"/>
    <cellStyle name="20% - Accent2 25" xfId="138"/>
    <cellStyle name="20% - Accent2 26" xfId="139"/>
    <cellStyle name="20% - Accent2 27" xfId="140"/>
    <cellStyle name="20% - Accent2 28" xfId="141"/>
    <cellStyle name="20% - Accent2 29" xfId="142"/>
    <cellStyle name="20% - Accent2 3" xfId="143"/>
    <cellStyle name="20% - Accent2 3 2" xfId="144"/>
    <cellStyle name="20% - Accent2 30" xfId="145"/>
    <cellStyle name="20% - Accent2 31" xfId="146"/>
    <cellStyle name="20% - Accent2 32" xfId="147"/>
    <cellStyle name="20% - Accent2 33" xfId="148"/>
    <cellStyle name="20% - Accent2 34" xfId="149"/>
    <cellStyle name="20% - Accent2 35" xfId="150"/>
    <cellStyle name="20% - Accent2 36" xfId="151"/>
    <cellStyle name="20% - Accent2 37" xfId="152"/>
    <cellStyle name="20% - Accent2 38" xfId="153"/>
    <cellStyle name="20% - Accent2 39" xfId="154"/>
    <cellStyle name="20% - Accent2 4" xfId="155"/>
    <cellStyle name="20% - Accent2 4 2" xfId="156"/>
    <cellStyle name="20% - Accent2 40" xfId="157"/>
    <cellStyle name="20% - Accent2 41" xfId="158"/>
    <cellStyle name="20% - Accent2 42" xfId="159"/>
    <cellStyle name="20% - Accent2 43" xfId="160"/>
    <cellStyle name="20% - Accent2 44" xfId="161"/>
    <cellStyle name="20% - Accent2 45" xfId="162"/>
    <cellStyle name="20% - Accent2 46" xfId="163"/>
    <cellStyle name="20% - Accent2 47" xfId="164"/>
    <cellStyle name="20% - Accent2 48" xfId="165"/>
    <cellStyle name="20% - Accent2 49" xfId="166"/>
    <cellStyle name="20% - Accent2 5" xfId="167"/>
    <cellStyle name="20% - Accent2 5 2" xfId="168"/>
    <cellStyle name="20% - Accent2 50" xfId="169"/>
    <cellStyle name="20% - Accent2 51" xfId="170"/>
    <cellStyle name="20% - Accent2 52" xfId="171"/>
    <cellStyle name="20% - Accent2 53" xfId="172"/>
    <cellStyle name="20% - Accent2 54" xfId="173"/>
    <cellStyle name="20% - Accent2 55" xfId="174"/>
    <cellStyle name="20% - Accent2 56" xfId="175"/>
    <cellStyle name="20% - Accent2 57" xfId="176"/>
    <cellStyle name="20% - Accent2 58" xfId="177"/>
    <cellStyle name="20% - Accent2 59" xfId="178"/>
    <cellStyle name="20% - Accent2 6" xfId="179"/>
    <cellStyle name="20% - Accent2 6 2" xfId="180"/>
    <cellStyle name="20% - Accent2 60" xfId="181"/>
    <cellStyle name="20% - Accent2 61" xfId="182"/>
    <cellStyle name="20% - Accent2 62" xfId="183"/>
    <cellStyle name="20% - Accent2 63" xfId="184"/>
    <cellStyle name="20% - Accent2 64" xfId="185"/>
    <cellStyle name="20% - Accent2 65" xfId="186"/>
    <cellStyle name="20% - Accent2 66" xfId="187"/>
    <cellStyle name="20% - Accent2 67" xfId="188"/>
    <cellStyle name="20% - Accent2 68" xfId="189"/>
    <cellStyle name="20% - Accent2 69" xfId="190"/>
    <cellStyle name="20% - Accent2 7" xfId="191"/>
    <cellStyle name="20% - Accent2 7 2" xfId="192"/>
    <cellStyle name="20% - Accent2 70" xfId="193"/>
    <cellStyle name="20% - Accent2 71" xfId="194"/>
    <cellStyle name="20% - Accent2 72" xfId="195"/>
    <cellStyle name="20% - Accent2 73" xfId="196"/>
    <cellStyle name="20% - Accent2 74" xfId="197"/>
    <cellStyle name="20% - Accent2 75" xfId="198"/>
    <cellStyle name="20% - Accent2 76" xfId="199"/>
    <cellStyle name="20% - Accent2 77" xfId="200"/>
    <cellStyle name="20% - Accent2 78" xfId="201"/>
    <cellStyle name="20% - Accent2 79" xfId="202"/>
    <cellStyle name="20% - Accent2 8" xfId="203"/>
    <cellStyle name="20% - Accent2 8 2" xfId="204"/>
    <cellStyle name="20% - Accent2 80" xfId="205"/>
    <cellStyle name="20% - Accent2 81" xfId="206"/>
    <cellStyle name="20% - Accent2 82" xfId="207"/>
    <cellStyle name="20% - Accent2 83" xfId="208"/>
    <cellStyle name="20% - Accent2 84" xfId="209"/>
    <cellStyle name="20% - Accent2 85" xfId="210"/>
    <cellStyle name="20% - Accent2 86" xfId="211"/>
    <cellStyle name="20% - Accent2 87" xfId="212"/>
    <cellStyle name="20% - Accent2 9" xfId="213"/>
    <cellStyle name="20% - Accent2 9 2" xfId="214"/>
    <cellStyle name="20% - Accent3" xfId="215"/>
    <cellStyle name="20% - Accent3 10" xfId="216"/>
    <cellStyle name="20% - Accent3 10 2" xfId="217"/>
    <cellStyle name="20% - Accent3 11" xfId="218"/>
    <cellStyle name="20% - Accent3 11 2" xfId="219"/>
    <cellStyle name="20% - Accent3 12" xfId="220"/>
    <cellStyle name="20% - Accent3 12 2" xfId="221"/>
    <cellStyle name="20% - Accent3 13" xfId="222"/>
    <cellStyle name="20% - Accent3 13 2" xfId="223"/>
    <cellStyle name="20% - Accent3 14" xfId="224"/>
    <cellStyle name="20% - Accent3 14 2" xfId="225"/>
    <cellStyle name="20% - Accent3 15" xfId="226"/>
    <cellStyle name="20% - Accent3 16" xfId="227"/>
    <cellStyle name="20% - Accent3 17" xfId="228"/>
    <cellStyle name="20% - Accent3 18" xfId="229"/>
    <cellStyle name="20% - Accent3 19" xfId="230"/>
    <cellStyle name="20% - Accent3 2" xfId="231"/>
    <cellStyle name="20% - Accent3 2 2" xfId="232"/>
    <cellStyle name="20% - Accent3 20" xfId="233"/>
    <cellStyle name="20% - Accent3 21" xfId="234"/>
    <cellStyle name="20% - Accent3 22" xfId="235"/>
    <cellStyle name="20% - Accent3 23" xfId="236"/>
    <cellStyle name="20% - Accent3 24" xfId="237"/>
    <cellStyle name="20% - Accent3 25" xfId="238"/>
    <cellStyle name="20% - Accent3 26" xfId="239"/>
    <cellStyle name="20% - Accent3 27" xfId="240"/>
    <cellStyle name="20% - Accent3 28" xfId="241"/>
    <cellStyle name="20% - Accent3 29" xfId="242"/>
    <cellStyle name="20% - Accent3 3" xfId="243"/>
    <cellStyle name="20% - Accent3 3 2" xfId="244"/>
    <cellStyle name="20% - Accent3 30" xfId="245"/>
    <cellStyle name="20% - Accent3 31" xfId="246"/>
    <cellStyle name="20% - Accent3 32" xfId="247"/>
    <cellStyle name="20% - Accent3 33" xfId="248"/>
    <cellStyle name="20% - Accent3 34" xfId="249"/>
    <cellStyle name="20% - Accent3 35" xfId="250"/>
    <cellStyle name="20% - Accent3 36" xfId="251"/>
    <cellStyle name="20% - Accent3 37" xfId="252"/>
    <cellStyle name="20% - Accent3 38" xfId="253"/>
    <cellStyle name="20% - Accent3 39" xfId="254"/>
    <cellStyle name="20% - Accent3 4" xfId="255"/>
    <cellStyle name="20% - Accent3 4 2" xfId="256"/>
    <cellStyle name="20% - Accent3 40" xfId="257"/>
    <cellStyle name="20% - Accent3 41" xfId="258"/>
    <cellStyle name="20% - Accent3 42" xfId="259"/>
    <cellStyle name="20% - Accent3 43" xfId="260"/>
    <cellStyle name="20% - Accent3 44" xfId="261"/>
    <cellStyle name="20% - Accent3 45" xfId="262"/>
    <cellStyle name="20% - Accent3 46" xfId="263"/>
    <cellStyle name="20% - Accent3 47" xfId="264"/>
    <cellStyle name="20% - Accent3 48" xfId="265"/>
    <cellStyle name="20% - Accent3 49" xfId="266"/>
    <cellStyle name="20% - Accent3 5" xfId="267"/>
    <cellStyle name="20% - Accent3 5 2" xfId="268"/>
    <cellStyle name="20% - Accent3 50" xfId="269"/>
    <cellStyle name="20% - Accent3 51" xfId="270"/>
    <cellStyle name="20% - Accent3 52" xfId="271"/>
    <cellStyle name="20% - Accent3 53" xfId="272"/>
    <cellStyle name="20% - Accent3 54" xfId="273"/>
    <cellStyle name="20% - Accent3 55" xfId="274"/>
    <cellStyle name="20% - Accent3 56" xfId="275"/>
    <cellStyle name="20% - Accent3 57" xfId="276"/>
    <cellStyle name="20% - Accent3 58" xfId="277"/>
    <cellStyle name="20% - Accent3 59" xfId="278"/>
    <cellStyle name="20% - Accent3 6" xfId="279"/>
    <cellStyle name="20% - Accent3 6 2" xfId="280"/>
    <cellStyle name="20% - Accent3 60" xfId="281"/>
    <cellStyle name="20% - Accent3 61" xfId="282"/>
    <cellStyle name="20% - Accent3 62" xfId="283"/>
    <cellStyle name="20% - Accent3 63" xfId="284"/>
    <cellStyle name="20% - Accent3 64" xfId="285"/>
    <cellStyle name="20% - Accent3 65" xfId="286"/>
    <cellStyle name="20% - Accent3 66" xfId="287"/>
    <cellStyle name="20% - Accent3 67" xfId="288"/>
    <cellStyle name="20% - Accent3 68" xfId="289"/>
    <cellStyle name="20% - Accent3 69" xfId="290"/>
    <cellStyle name="20% - Accent3 7" xfId="291"/>
    <cellStyle name="20% - Accent3 7 2" xfId="292"/>
    <cellStyle name="20% - Accent3 70" xfId="293"/>
    <cellStyle name="20% - Accent3 71" xfId="294"/>
    <cellStyle name="20% - Accent3 72" xfId="295"/>
    <cellStyle name="20% - Accent3 73" xfId="296"/>
    <cellStyle name="20% - Accent3 74" xfId="297"/>
    <cellStyle name="20% - Accent3 75" xfId="298"/>
    <cellStyle name="20% - Accent3 76" xfId="299"/>
    <cellStyle name="20% - Accent3 77" xfId="300"/>
    <cellStyle name="20% - Accent3 78" xfId="301"/>
    <cellStyle name="20% - Accent3 79" xfId="302"/>
    <cellStyle name="20% - Accent3 8" xfId="303"/>
    <cellStyle name="20% - Accent3 8 2" xfId="304"/>
    <cellStyle name="20% - Accent3 80" xfId="305"/>
    <cellStyle name="20% - Accent3 81" xfId="306"/>
    <cellStyle name="20% - Accent3 82" xfId="307"/>
    <cellStyle name="20% - Accent3 83" xfId="308"/>
    <cellStyle name="20% - Accent3 84" xfId="309"/>
    <cellStyle name="20% - Accent3 85" xfId="310"/>
    <cellStyle name="20% - Accent3 86" xfId="311"/>
    <cellStyle name="20% - Accent3 87" xfId="312"/>
    <cellStyle name="20% - Accent3 9" xfId="313"/>
    <cellStyle name="20% - Accent3 9 2" xfId="314"/>
    <cellStyle name="20% - Accent4" xfId="315"/>
    <cellStyle name="20% - Accent4 10" xfId="316"/>
    <cellStyle name="20% - Accent4 10 2" xfId="317"/>
    <cellStyle name="20% - Accent4 11" xfId="318"/>
    <cellStyle name="20% - Accent4 11 2" xfId="319"/>
    <cellStyle name="20% - Accent4 12" xfId="320"/>
    <cellStyle name="20% - Accent4 12 2" xfId="321"/>
    <cellStyle name="20% - Accent4 13" xfId="322"/>
    <cellStyle name="20% - Accent4 13 2" xfId="323"/>
    <cellStyle name="20% - Accent4 14" xfId="324"/>
    <cellStyle name="20% - Accent4 14 2" xfId="325"/>
    <cellStyle name="20% - Accent4 15" xfId="326"/>
    <cellStyle name="20% - Accent4 16" xfId="327"/>
    <cellStyle name="20% - Accent4 17" xfId="328"/>
    <cellStyle name="20% - Accent4 18" xfId="329"/>
    <cellStyle name="20% - Accent4 19" xfId="330"/>
    <cellStyle name="20% - Accent4 2" xfId="331"/>
    <cellStyle name="20% - Accent4 2 2" xfId="332"/>
    <cellStyle name="20% - Accent4 20" xfId="333"/>
    <cellStyle name="20% - Accent4 21" xfId="334"/>
    <cellStyle name="20% - Accent4 22" xfId="335"/>
    <cellStyle name="20% - Accent4 23" xfId="336"/>
    <cellStyle name="20% - Accent4 24" xfId="337"/>
    <cellStyle name="20% - Accent4 25" xfId="338"/>
    <cellStyle name="20% - Accent4 26" xfId="339"/>
    <cellStyle name="20% - Accent4 27" xfId="340"/>
    <cellStyle name="20% - Accent4 28" xfId="341"/>
    <cellStyle name="20% - Accent4 29" xfId="342"/>
    <cellStyle name="20% - Accent4 3" xfId="343"/>
    <cellStyle name="20% - Accent4 3 2" xfId="344"/>
    <cellStyle name="20% - Accent4 30" xfId="345"/>
    <cellStyle name="20% - Accent4 31" xfId="346"/>
    <cellStyle name="20% - Accent4 32" xfId="347"/>
    <cellStyle name="20% - Accent4 33" xfId="348"/>
    <cellStyle name="20% - Accent4 34" xfId="349"/>
    <cellStyle name="20% - Accent4 35" xfId="350"/>
    <cellStyle name="20% - Accent4 36" xfId="351"/>
    <cellStyle name="20% - Accent4 37" xfId="352"/>
    <cellStyle name="20% - Accent4 38" xfId="353"/>
    <cellStyle name="20% - Accent4 39" xfId="354"/>
    <cellStyle name="20% - Accent4 4" xfId="355"/>
    <cellStyle name="20% - Accent4 4 2" xfId="356"/>
    <cellStyle name="20% - Accent4 40" xfId="357"/>
    <cellStyle name="20% - Accent4 41" xfId="358"/>
    <cellStyle name="20% - Accent4 42" xfId="359"/>
    <cellStyle name="20% - Accent4 43" xfId="360"/>
    <cellStyle name="20% - Accent4 44" xfId="361"/>
    <cellStyle name="20% - Accent4 45" xfId="362"/>
    <cellStyle name="20% - Accent4 46" xfId="363"/>
    <cellStyle name="20% - Accent4 47" xfId="364"/>
    <cellStyle name="20% - Accent4 48" xfId="365"/>
    <cellStyle name="20% - Accent4 49" xfId="366"/>
    <cellStyle name="20% - Accent4 5" xfId="367"/>
    <cellStyle name="20% - Accent4 5 2" xfId="368"/>
    <cellStyle name="20% - Accent4 50" xfId="369"/>
    <cellStyle name="20% - Accent4 51" xfId="370"/>
    <cellStyle name="20% - Accent4 52" xfId="371"/>
    <cellStyle name="20% - Accent4 53" xfId="372"/>
    <cellStyle name="20% - Accent4 54" xfId="373"/>
    <cellStyle name="20% - Accent4 55" xfId="374"/>
    <cellStyle name="20% - Accent4 56" xfId="375"/>
    <cellStyle name="20% - Accent4 57" xfId="376"/>
    <cellStyle name="20% - Accent4 58" xfId="377"/>
    <cellStyle name="20% - Accent4 59" xfId="378"/>
    <cellStyle name="20% - Accent4 6" xfId="379"/>
    <cellStyle name="20% - Accent4 6 2" xfId="380"/>
    <cellStyle name="20% - Accent4 60" xfId="381"/>
    <cellStyle name="20% - Accent4 61" xfId="382"/>
    <cellStyle name="20% - Accent4 62" xfId="383"/>
    <cellStyle name="20% - Accent4 63" xfId="384"/>
    <cellStyle name="20% - Accent4 64" xfId="385"/>
    <cellStyle name="20% - Accent4 65" xfId="386"/>
    <cellStyle name="20% - Accent4 66" xfId="387"/>
    <cellStyle name="20% - Accent4 67" xfId="388"/>
    <cellStyle name="20% - Accent4 68" xfId="389"/>
    <cellStyle name="20% - Accent4 69" xfId="390"/>
    <cellStyle name="20% - Accent4 7" xfId="391"/>
    <cellStyle name="20% - Accent4 7 2" xfId="392"/>
    <cellStyle name="20% - Accent4 70" xfId="393"/>
    <cellStyle name="20% - Accent4 71" xfId="394"/>
    <cellStyle name="20% - Accent4 72" xfId="395"/>
    <cellStyle name="20% - Accent4 73" xfId="396"/>
    <cellStyle name="20% - Accent4 74" xfId="397"/>
    <cellStyle name="20% - Accent4 75" xfId="398"/>
    <cellStyle name="20% - Accent4 76" xfId="399"/>
    <cellStyle name="20% - Accent4 77" xfId="400"/>
    <cellStyle name="20% - Accent4 78" xfId="401"/>
    <cellStyle name="20% - Accent4 79" xfId="402"/>
    <cellStyle name="20% - Accent4 8" xfId="403"/>
    <cellStyle name="20% - Accent4 8 2" xfId="404"/>
    <cellStyle name="20% - Accent4 80" xfId="405"/>
    <cellStyle name="20% - Accent4 81" xfId="406"/>
    <cellStyle name="20% - Accent4 82" xfId="407"/>
    <cellStyle name="20% - Accent4 83" xfId="408"/>
    <cellStyle name="20% - Accent4 84" xfId="409"/>
    <cellStyle name="20% - Accent4 85" xfId="410"/>
    <cellStyle name="20% - Accent4 86" xfId="411"/>
    <cellStyle name="20% - Accent4 87" xfId="412"/>
    <cellStyle name="20% - Accent4 9" xfId="413"/>
    <cellStyle name="20% - Accent4 9 2" xfId="414"/>
    <cellStyle name="20% - Accent5" xfId="415"/>
    <cellStyle name="20% - Accent5 10" xfId="416"/>
    <cellStyle name="20% - Accent5 10 2" xfId="417"/>
    <cellStyle name="20% - Accent5 11" xfId="418"/>
    <cellStyle name="20% - Accent5 11 2" xfId="419"/>
    <cellStyle name="20% - Accent5 12" xfId="420"/>
    <cellStyle name="20% - Accent5 12 2" xfId="421"/>
    <cellStyle name="20% - Accent5 13" xfId="422"/>
    <cellStyle name="20% - Accent5 13 2" xfId="423"/>
    <cellStyle name="20% - Accent5 14" xfId="424"/>
    <cellStyle name="20% - Accent5 14 2" xfId="425"/>
    <cellStyle name="20% - Accent5 15" xfId="426"/>
    <cellStyle name="20% - Accent5 16" xfId="427"/>
    <cellStyle name="20% - Accent5 17" xfId="428"/>
    <cellStyle name="20% - Accent5 18" xfId="429"/>
    <cellStyle name="20% - Accent5 19" xfId="430"/>
    <cellStyle name="20% - Accent5 2" xfId="431"/>
    <cellStyle name="20% - Accent5 2 2" xfId="432"/>
    <cellStyle name="20% - Accent5 20" xfId="433"/>
    <cellStyle name="20% - Accent5 21" xfId="434"/>
    <cellStyle name="20% - Accent5 22" xfId="435"/>
    <cellStyle name="20% - Accent5 23" xfId="436"/>
    <cellStyle name="20% - Accent5 24" xfId="437"/>
    <cellStyle name="20% - Accent5 25" xfId="438"/>
    <cellStyle name="20% - Accent5 26" xfId="439"/>
    <cellStyle name="20% - Accent5 27" xfId="440"/>
    <cellStyle name="20% - Accent5 28" xfId="441"/>
    <cellStyle name="20% - Accent5 29" xfId="442"/>
    <cellStyle name="20% - Accent5 3" xfId="443"/>
    <cellStyle name="20% - Accent5 3 2" xfId="444"/>
    <cellStyle name="20% - Accent5 30" xfId="445"/>
    <cellStyle name="20% - Accent5 31" xfId="446"/>
    <cellStyle name="20% - Accent5 32" xfId="447"/>
    <cellStyle name="20% - Accent5 33" xfId="448"/>
    <cellStyle name="20% - Accent5 34" xfId="449"/>
    <cellStyle name="20% - Accent5 35" xfId="450"/>
    <cellStyle name="20% - Accent5 36" xfId="451"/>
    <cellStyle name="20% - Accent5 37" xfId="452"/>
    <cellStyle name="20% - Accent5 38" xfId="453"/>
    <cellStyle name="20% - Accent5 39" xfId="454"/>
    <cellStyle name="20% - Accent5 4" xfId="455"/>
    <cellStyle name="20% - Accent5 4 2" xfId="456"/>
    <cellStyle name="20% - Accent5 40" xfId="457"/>
    <cellStyle name="20% - Accent5 41" xfId="458"/>
    <cellStyle name="20% - Accent5 42" xfId="459"/>
    <cellStyle name="20% - Accent5 43" xfId="460"/>
    <cellStyle name="20% - Accent5 44" xfId="461"/>
    <cellStyle name="20% - Accent5 45" xfId="462"/>
    <cellStyle name="20% - Accent5 46" xfId="463"/>
    <cellStyle name="20% - Accent5 47" xfId="464"/>
    <cellStyle name="20% - Accent5 48" xfId="465"/>
    <cellStyle name="20% - Accent5 49" xfId="466"/>
    <cellStyle name="20% - Accent5 5" xfId="467"/>
    <cellStyle name="20% - Accent5 5 2" xfId="468"/>
    <cellStyle name="20% - Accent5 50" xfId="469"/>
    <cellStyle name="20% - Accent5 51" xfId="470"/>
    <cellStyle name="20% - Accent5 52" xfId="471"/>
    <cellStyle name="20% - Accent5 53" xfId="472"/>
    <cellStyle name="20% - Accent5 54" xfId="473"/>
    <cellStyle name="20% - Accent5 55" xfId="474"/>
    <cellStyle name="20% - Accent5 56" xfId="475"/>
    <cellStyle name="20% - Accent5 57" xfId="476"/>
    <cellStyle name="20% - Accent5 58" xfId="477"/>
    <cellStyle name="20% - Accent5 59" xfId="478"/>
    <cellStyle name="20% - Accent5 6" xfId="479"/>
    <cellStyle name="20% - Accent5 6 2" xfId="480"/>
    <cellStyle name="20% - Accent5 60" xfId="481"/>
    <cellStyle name="20% - Accent5 61" xfId="482"/>
    <cellStyle name="20% - Accent5 62" xfId="483"/>
    <cellStyle name="20% - Accent5 63" xfId="484"/>
    <cellStyle name="20% - Accent5 64" xfId="485"/>
    <cellStyle name="20% - Accent5 65" xfId="486"/>
    <cellStyle name="20% - Accent5 66" xfId="487"/>
    <cellStyle name="20% - Accent5 67" xfId="488"/>
    <cellStyle name="20% - Accent5 68" xfId="489"/>
    <cellStyle name="20% - Accent5 69" xfId="490"/>
    <cellStyle name="20% - Accent5 7" xfId="491"/>
    <cellStyle name="20% - Accent5 7 2" xfId="492"/>
    <cellStyle name="20% - Accent5 70" xfId="493"/>
    <cellStyle name="20% - Accent5 71" xfId="494"/>
    <cellStyle name="20% - Accent5 72" xfId="495"/>
    <cellStyle name="20% - Accent5 73" xfId="496"/>
    <cellStyle name="20% - Accent5 74" xfId="497"/>
    <cellStyle name="20% - Accent5 75" xfId="498"/>
    <cellStyle name="20% - Accent5 76" xfId="499"/>
    <cellStyle name="20% - Accent5 77" xfId="500"/>
    <cellStyle name="20% - Accent5 78" xfId="501"/>
    <cellStyle name="20% - Accent5 79" xfId="502"/>
    <cellStyle name="20% - Accent5 8" xfId="503"/>
    <cellStyle name="20% - Accent5 8 2" xfId="504"/>
    <cellStyle name="20% - Accent5 80" xfId="505"/>
    <cellStyle name="20% - Accent5 81" xfId="506"/>
    <cellStyle name="20% - Accent5 82" xfId="507"/>
    <cellStyle name="20% - Accent5 83" xfId="508"/>
    <cellStyle name="20% - Accent5 84" xfId="509"/>
    <cellStyle name="20% - Accent5 85" xfId="510"/>
    <cellStyle name="20% - Accent5 86" xfId="511"/>
    <cellStyle name="20% - Accent5 87" xfId="512"/>
    <cellStyle name="20% - Accent5 9" xfId="513"/>
    <cellStyle name="20% - Accent5 9 2" xfId="514"/>
    <cellStyle name="20% - Accent6" xfId="515"/>
    <cellStyle name="20% - Accent6 10" xfId="516"/>
    <cellStyle name="20% - Accent6 10 2" xfId="517"/>
    <cellStyle name="20% - Accent6 11" xfId="518"/>
    <cellStyle name="20% - Accent6 11 2" xfId="519"/>
    <cellStyle name="20% - Accent6 12" xfId="520"/>
    <cellStyle name="20% - Accent6 12 2" xfId="521"/>
    <cellStyle name="20% - Accent6 13" xfId="522"/>
    <cellStyle name="20% - Accent6 13 2" xfId="523"/>
    <cellStyle name="20% - Accent6 14" xfId="524"/>
    <cellStyle name="20% - Accent6 14 2" xfId="525"/>
    <cellStyle name="20% - Accent6 15" xfId="526"/>
    <cellStyle name="20% - Accent6 16" xfId="527"/>
    <cellStyle name="20% - Accent6 17" xfId="528"/>
    <cellStyle name="20% - Accent6 18" xfId="529"/>
    <cellStyle name="20% - Accent6 19" xfId="530"/>
    <cellStyle name="20% - Accent6 2" xfId="531"/>
    <cellStyle name="20% - Accent6 2 2" xfId="532"/>
    <cellStyle name="20% - Accent6 20" xfId="533"/>
    <cellStyle name="20% - Accent6 21" xfId="534"/>
    <cellStyle name="20% - Accent6 22" xfId="535"/>
    <cellStyle name="20% - Accent6 23" xfId="536"/>
    <cellStyle name="20% - Accent6 24" xfId="537"/>
    <cellStyle name="20% - Accent6 25" xfId="538"/>
    <cellStyle name="20% - Accent6 26" xfId="539"/>
    <cellStyle name="20% - Accent6 27" xfId="540"/>
    <cellStyle name="20% - Accent6 28" xfId="541"/>
    <cellStyle name="20% - Accent6 29" xfId="542"/>
    <cellStyle name="20% - Accent6 3" xfId="543"/>
    <cellStyle name="20% - Accent6 3 2" xfId="544"/>
    <cellStyle name="20% - Accent6 30" xfId="545"/>
    <cellStyle name="20% - Accent6 31" xfId="546"/>
    <cellStyle name="20% - Accent6 32" xfId="547"/>
    <cellStyle name="20% - Accent6 33" xfId="548"/>
    <cellStyle name="20% - Accent6 34" xfId="549"/>
    <cellStyle name="20% - Accent6 35" xfId="550"/>
    <cellStyle name="20% - Accent6 36" xfId="551"/>
    <cellStyle name="20% - Accent6 37" xfId="552"/>
    <cellStyle name="20% - Accent6 38" xfId="553"/>
    <cellStyle name="20% - Accent6 39" xfId="554"/>
    <cellStyle name="20% - Accent6 4" xfId="555"/>
    <cellStyle name="20% - Accent6 4 2" xfId="556"/>
    <cellStyle name="20% - Accent6 40" xfId="557"/>
    <cellStyle name="20% - Accent6 41" xfId="558"/>
    <cellStyle name="20% - Accent6 42" xfId="559"/>
    <cellStyle name="20% - Accent6 43" xfId="560"/>
    <cellStyle name="20% - Accent6 44" xfId="561"/>
    <cellStyle name="20% - Accent6 45" xfId="562"/>
    <cellStyle name="20% - Accent6 46" xfId="563"/>
    <cellStyle name="20% - Accent6 47" xfId="564"/>
    <cellStyle name="20% - Accent6 48" xfId="565"/>
    <cellStyle name="20% - Accent6 49" xfId="566"/>
    <cellStyle name="20% - Accent6 5" xfId="567"/>
    <cellStyle name="20% - Accent6 5 2" xfId="568"/>
    <cellStyle name="20% - Accent6 50" xfId="569"/>
    <cellStyle name="20% - Accent6 51" xfId="570"/>
    <cellStyle name="20% - Accent6 52" xfId="571"/>
    <cellStyle name="20% - Accent6 53" xfId="572"/>
    <cellStyle name="20% - Accent6 54" xfId="573"/>
    <cellStyle name="20% - Accent6 55" xfId="574"/>
    <cellStyle name="20% - Accent6 56" xfId="575"/>
    <cellStyle name="20% - Accent6 57" xfId="576"/>
    <cellStyle name="20% - Accent6 58" xfId="577"/>
    <cellStyle name="20% - Accent6 59" xfId="578"/>
    <cellStyle name="20% - Accent6 6" xfId="579"/>
    <cellStyle name="20% - Accent6 6 2" xfId="580"/>
    <cellStyle name="20% - Accent6 60" xfId="581"/>
    <cellStyle name="20% - Accent6 61" xfId="582"/>
    <cellStyle name="20% - Accent6 62" xfId="583"/>
    <cellStyle name="20% - Accent6 63" xfId="584"/>
    <cellStyle name="20% - Accent6 64" xfId="585"/>
    <cellStyle name="20% - Accent6 65" xfId="586"/>
    <cellStyle name="20% - Accent6 66" xfId="587"/>
    <cellStyle name="20% - Accent6 67" xfId="588"/>
    <cellStyle name="20% - Accent6 68" xfId="589"/>
    <cellStyle name="20% - Accent6 69" xfId="590"/>
    <cellStyle name="20% - Accent6 7" xfId="591"/>
    <cellStyle name="20% - Accent6 7 2" xfId="592"/>
    <cellStyle name="20% - Accent6 70" xfId="593"/>
    <cellStyle name="20% - Accent6 71" xfId="594"/>
    <cellStyle name="20% - Accent6 72" xfId="595"/>
    <cellStyle name="20% - Accent6 73" xfId="596"/>
    <cellStyle name="20% - Accent6 74" xfId="597"/>
    <cellStyle name="20% - Accent6 75" xfId="598"/>
    <cellStyle name="20% - Accent6 76" xfId="599"/>
    <cellStyle name="20% - Accent6 77" xfId="600"/>
    <cellStyle name="20% - Accent6 78" xfId="601"/>
    <cellStyle name="20% - Accent6 79" xfId="602"/>
    <cellStyle name="20% - Accent6 8" xfId="603"/>
    <cellStyle name="20% - Accent6 8 2" xfId="604"/>
    <cellStyle name="20% - Accent6 80" xfId="605"/>
    <cellStyle name="20% - Accent6 81" xfId="606"/>
    <cellStyle name="20% - Accent6 82" xfId="607"/>
    <cellStyle name="20% - Accent6 83" xfId="608"/>
    <cellStyle name="20% - Accent6 84" xfId="609"/>
    <cellStyle name="20% - Accent6 85" xfId="610"/>
    <cellStyle name="20% - Accent6 86" xfId="611"/>
    <cellStyle name="20% - Accent6 87" xfId="612"/>
    <cellStyle name="20% - Accent6 9" xfId="613"/>
    <cellStyle name="20% - Accent6 9 2" xfId="614"/>
    <cellStyle name="40% - Accent1" xfId="615"/>
    <cellStyle name="40% - Accent1 10" xfId="616"/>
    <cellStyle name="40% - Accent1 10 2" xfId="617"/>
    <cellStyle name="40% - Accent1 11" xfId="618"/>
    <cellStyle name="40% - Accent1 11 2" xfId="619"/>
    <cellStyle name="40% - Accent1 12" xfId="620"/>
    <cellStyle name="40% - Accent1 12 2" xfId="621"/>
    <cellStyle name="40% - Accent1 13" xfId="622"/>
    <cellStyle name="40% - Accent1 13 2" xfId="623"/>
    <cellStyle name="40% - Accent1 14" xfId="624"/>
    <cellStyle name="40% - Accent1 14 2" xfId="625"/>
    <cellStyle name="40% - Accent1 15" xfId="626"/>
    <cellStyle name="40% - Accent1 16" xfId="627"/>
    <cellStyle name="40% - Accent1 17" xfId="628"/>
    <cellStyle name="40% - Accent1 18" xfId="629"/>
    <cellStyle name="40% - Accent1 19" xfId="630"/>
    <cellStyle name="40% - Accent1 2" xfId="631"/>
    <cellStyle name="40% - Accent1 2 2" xfId="632"/>
    <cellStyle name="40% - Accent1 20" xfId="633"/>
    <cellStyle name="40% - Accent1 21" xfId="634"/>
    <cellStyle name="40% - Accent1 22" xfId="635"/>
    <cellStyle name="40% - Accent1 23" xfId="636"/>
    <cellStyle name="40% - Accent1 24" xfId="637"/>
    <cellStyle name="40% - Accent1 25" xfId="638"/>
    <cellStyle name="40% - Accent1 26" xfId="639"/>
    <cellStyle name="40% - Accent1 27" xfId="640"/>
    <cellStyle name="40% - Accent1 28" xfId="641"/>
    <cellStyle name="40% - Accent1 29" xfId="642"/>
    <cellStyle name="40% - Accent1 3" xfId="643"/>
    <cellStyle name="40% - Accent1 3 2" xfId="644"/>
    <cellStyle name="40% - Accent1 30" xfId="645"/>
    <cellStyle name="40% - Accent1 31" xfId="646"/>
    <cellStyle name="40% - Accent1 32" xfId="647"/>
    <cellStyle name="40% - Accent1 33" xfId="648"/>
    <cellStyle name="40% - Accent1 34" xfId="649"/>
    <cellStyle name="40% - Accent1 35" xfId="650"/>
    <cellStyle name="40% - Accent1 36" xfId="651"/>
    <cellStyle name="40% - Accent1 37" xfId="652"/>
    <cellStyle name="40% - Accent1 38" xfId="653"/>
    <cellStyle name="40% - Accent1 39" xfId="654"/>
    <cellStyle name="40% - Accent1 4" xfId="655"/>
    <cellStyle name="40% - Accent1 4 2" xfId="656"/>
    <cellStyle name="40% - Accent1 40" xfId="657"/>
    <cellStyle name="40% - Accent1 41" xfId="658"/>
    <cellStyle name="40% - Accent1 42" xfId="659"/>
    <cellStyle name="40% - Accent1 43" xfId="660"/>
    <cellStyle name="40% - Accent1 44" xfId="661"/>
    <cellStyle name="40% - Accent1 45" xfId="662"/>
    <cellStyle name="40% - Accent1 46" xfId="663"/>
    <cellStyle name="40% - Accent1 47" xfId="664"/>
    <cellStyle name="40% - Accent1 48" xfId="665"/>
    <cellStyle name="40% - Accent1 49" xfId="666"/>
    <cellStyle name="40% - Accent1 5" xfId="667"/>
    <cellStyle name="40% - Accent1 5 2" xfId="668"/>
    <cellStyle name="40% - Accent1 50" xfId="669"/>
    <cellStyle name="40% - Accent1 51" xfId="670"/>
    <cellStyle name="40% - Accent1 52" xfId="671"/>
    <cellStyle name="40% - Accent1 53" xfId="672"/>
    <cellStyle name="40% - Accent1 54" xfId="673"/>
    <cellStyle name="40% - Accent1 55" xfId="674"/>
    <cellStyle name="40% - Accent1 56" xfId="675"/>
    <cellStyle name="40% - Accent1 57" xfId="676"/>
    <cellStyle name="40% - Accent1 58" xfId="677"/>
    <cellStyle name="40% - Accent1 59" xfId="678"/>
    <cellStyle name="40% - Accent1 6" xfId="679"/>
    <cellStyle name="40% - Accent1 6 2" xfId="680"/>
    <cellStyle name="40% - Accent1 60" xfId="681"/>
    <cellStyle name="40% - Accent1 61" xfId="682"/>
    <cellStyle name="40% - Accent1 62" xfId="683"/>
    <cellStyle name="40% - Accent1 63" xfId="684"/>
    <cellStyle name="40% - Accent1 64" xfId="685"/>
    <cellStyle name="40% - Accent1 65" xfId="686"/>
    <cellStyle name="40% - Accent1 66" xfId="687"/>
    <cellStyle name="40% - Accent1 67" xfId="688"/>
    <cellStyle name="40% - Accent1 68" xfId="689"/>
    <cellStyle name="40% - Accent1 69" xfId="690"/>
    <cellStyle name="40% - Accent1 7" xfId="691"/>
    <cellStyle name="40% - Accent1 7 2" xfId="692"/>
    <cellStyle name="40% - Accent1 70" xfId="693"/>
    <cellStyle name="40% - Accent1 71" xfId="694"/>
    <cellStyle name="40% - Accent1 72" xfId="695"/>
    <cellStyle name="40% - Accent1 73" xfId="696"/>
    <cellStyle name="40% - Accent1 74" xfId="697"/>
    <cellStyle name="40% - Accent1 75" xfId="698"/>
    <cellStyle name="40% - Accent1 76" xfId="699"/>
    <cellStyle name="40% - Accent1 77" xfId="700"/>
    <cellStyle name="40% - Accent1 78" xfId="701"/>
    <cellStyle name="40% - Accent1 79" xfId="702"/>
    <cellStyle name="40% - Accent1 8" xfId="703"/>
    <cellStyle name="40% - Accent1 8 2" xfId="704"/>
    <cellStyle name="40% - Accent1 80" xfId="705"/>
    <cellStyle name="40% - Accent1 81" xfId="706"/>
    <cellStyle name="40% - Accent1 82" xfId="707"/>
    <cellStyle name="40% - Accent1 83" xfId="708"/>
    <cellStyle name="40% - Accent1 84" xfId="709"/>
    <cellStyle name="40% - Accent1 85" xfId="710"/>
    <cellStyle name="40% - Accent1 86" xfId="711"/>
    <cellStyle name="40% - Accent1 87" xfId="712"/>
    <cellStyle name="40% - Accent1 9" xfId="713"/>
    <cellStyle name="40% - Accent1 9 2" xfId="714"/>
    <cellStyle name="40% - Accent2" xfId="715"/>
    <cellStyle name="40% - Accent2 10" xfId="716"/>
    <cellStyle name="40% - Accent2 10 2" xfId="717"/>
    <cellStyle name="40% - Accent2 11" xfId="718"/>
    <cellStyle name="40% - Accent2 11 2" xfId="719"/>
    <cellStyle name="40% - Accent2 12" xfId="720"/>
    <cellStyle name="40% - Accent2 12 2" xfId="721"/>
    <cellStyle name="40% - Accent2 13" xfId="722"/>
    <cellStyle name="40% - Accent2 13 2" xfId="723"/>
    <cellStyle name="40% - Accent2 14" xfId="724"/>
    <cellStyle name="40% - Accent2 14 2" xfId="725"/>
    <cellStyle name="40% - Accent2 15" xfId="726"/>
    <cellStyle name="40% - Accent2 16" xfId="727"/>
    <cellStyle name="40% - Accent2 17" xfId="728"/>
    <cellStyle name="40% - Accent2 18" xfId="729"/>
    <cellStyle name="40% - Accent2 19" xfId="730"/>
    <cellStyle name="40% - Accent2 2" xfId="731"/>
    <cellStyle name="40% - Accent2 2 2" xfId="732"/>
    <cellStyle name="40% - Accent2 20" xfId="733"/>
    <cellStyle name="40% - Accent2 21" xfId="734"/>
    <cellStyle name="40% - Accent2 22" xfId="735"/>
    <cellStyle name="40% - Accent2 23" xfId="736"/>
    <cellStyle name="40% - Accent2 24" xfId="737"/>
    <cellStyle name="40% - Accent2 25" xfId="738"/>
    <cellStyle name="40% - Accent2 26" xfId="739"/>
    <cellStyle name="40% - Accent2 27" xfId="740"/>
    <cellStyle name="40% - Accent2 28" xfId="741"/>
    <cellStyle name="40% - Accent2 29" xfId="742"/>
    <cellStyle name="40% - Accent2 3" xfId="743"/>
    <cellStyle name="40% - Accent2 3 2" xfId="744"/>
    <cellStyle name="40% - Accent2 30" xfId="745"/>
    <cellStyle name="40% - Accent2 31" xfId="746"/>
    <cellStyle name="40% - Accent2 32" xfId="747"/>
    <cellStyle name="40% - Accent2 33" xfId="748"/>
    <cellStyle name="40% - Accent2 34" xfId="749"/>
    <cellStyle name="40% - Accent2 35" xfId="750"/>
    <cellStyle name="40% - Accent2 36" xfId="751"/>
    <cellStyle name="40% - Accent2 37" xfId="752"/>
    <cellStyle name="40% - Accent2 38" xfId="753"/>
    <cellStyle name="40% - Accent2 39" xfId="754"/>
    <cellStyle name="40% - Accent2 4" xfId="755"/>
    <cellStyle name="40% - Accent2 4 2" xfId="756"/>
    <cellStyle name="40% - Accent2 40" xfId="757"/>
    <cellStyle name="40% - Accent2 41" xfId="758"/>
    <cellStyle name="40% - Accent2 42" xfId="759"/>
    <cellStyle name="40% - Accent2 43" xfId="760"/>
    <cellStyle name="40% - Accent2 44" xfId="761"/>
    <cellStyle name="40% - Accent2 45" xfId="762"/>
    <cellStyle name="40% - Accent2 46" xfId="763"/>
    <cellStyle name="40% - Accent2 47" xfId="764"/>
    <cellStyle name="40% - Accent2 48" xfId="765"/>
    <cellStyle name="40% - Accent2 49" xfId="766"/>
    <cellStyle name="40% - Accent2 5" xfId="767"/>
    <cellStyle name="40% - Accent2 5 2" xfId="768"/>
    <cellStyle name="40% - Accent2 50" xfId="769"/>
    <cellStyle name="40% - Accent2 51" xfId="770"/>
    <cellStyle name="40% - Accent2 52" xfId="771"/>
    <cellStyle name="40% - Accent2 53" xfId="772"/>
    <cellStyle name="40% - Accent2 54" xfId="773"/>
    <cellStyle name="40% - Accent2 55" xfId="774"/>
    <cellStyle name="40% - Accent2 56" xfId="775"/>
    <cellStyle name="40% - Accent2 57" xfId="776"/>
    <cellStyle name="40% - Accent2 58" xfId="777"/>
    <cellStyle name="40% - Accent2 59" xfId="778"/>
    <cellStyle name="40% - Accent2 6" xfId="779"/>
    <cellStyle name="40% - Accent2 6 2" xfId="780"/>
    <cellStyle name="40% - Accent2 60" xfId="781"/>
    <cellStyle name="40% - Accent2 61" xfId="782"/>
    <cellStyle name="40% - Accent2 62" xfId="783"/>
    <cellStyle name="40% - Accent2 63" xfId="784"/>
    <cellStyle name="40% - Accent2 64" xfId="785"/>
    <cellStyle name="40% - Accent2 65" xfId="786"/>
    <cellStyle name="40% - Accent2 66" xfId="787"/>
    <cellStyle name="40% - Accent2 67" xfId="788"/>
    <cellStyle name="40% - Accent2 68" xfId="789"/>
    <cellStyle name="40% - Accent2 69" xfId="790"/>
    <cellStyle name="40% - Accent2 7" xfId="791"/>
    <cellStyle name="40% - Accent2 7 2" xfId="792"/>
    <cellStyle name="40% - Accent2 70" xfId="793"/>
    <cellStyle name="40% - Accent2 71" xfId="794"/>
    <cellStyle name="40% - Accent2 72" xfId="795"/>
    <cellStyle name="40% - Accent2 73" xfId="796"/>
    <cellStyle name="40% - Accent2 74" xfId="797"/>
    <cellStyle name="40% - Accent2 75" xfId="798"/>
    <cellStyle name="40% - Accent2 76" xfId="799"/>
    <cellStyle name="40% - Accent2 77" xfId="800"/>
    <cellStyle name="40% - Accent2 78" xfId="801"/>
    <cellStyle name="40% - Accent2 79" xfId="802"/>
    <cellStyle name="40% - Accent2 8" xfId="803"/>
    <cellStyle name="40% - Accent2 8 2" xfId="804"/>
    <cellStyle name="40% - Accent2 80" xfId="805"/>
    <cellStyle name="40% - Accent2 81" xfId="806"/>
    <cellStyle name="40% - Accent2 82" xfId="807"/>
    <cellStyle name="40% - Accent2 83" xfId="808"/>
    <cellStyle name="40% - Accent2 84" xfId="809"/>
    <cellStyle name="40% - Accent2 85" xfId="810"/>
    <cellStyle name="40% - Accent2 86" xfId="811"/>
    <cellStyle name="40% - Accent2 87" xfId="812"/>
    <cellStyle name="40% - Accent2 9" xfId="813"/>
    <cellStyle name="40% - Accent2 9 2" xfId="814"/>
    <cellStyle name="40% - Accent3" xfId="815"/>
    <cellStyle name="40% - Accent3 10" xfId="816"/>
    <cellStyle name="40% - Accent3 10 2" xfId="817"/>
    <cellStyle name="40% - Accent3 11" xfId="818"/>
    <cellStyle name="40% - Accent3 11 2" xfId="819"/>
    <cellStyle name="40% - Accent3 12" xfId="820"/>
    <cellStyle name="40% - Accent3 12 2" xfId="821"/>
    <cellStyle name="40% - Accent3 13" xfId="822"/>
    <cellStyle name="40% - Accent3 13 2" xfId="823"/>
    <cellStyle name="40% - Accent3 14" xfId="824"/>
    <cellStyle name="40% - Accent3 14 2" xfId="825"/>
    <cellStyle name="40% - Accent3 15" xfId="826"/>
    <cellStyle name="40% - Accent3 16" xfId="827"/>
    <cellStyle name="40% - Accent3 17" xfId="828"/>
    <cellStyle name="40% - Accent3 18" xfId="829"/>
    <cellStyle name="40% - Accent3 19" xfId="830"/>
    <cellStyle name="40% - Accent3 2" xfId="831"/>
    <cellStyle name="40% - Accent3 2 2" xfId="832"/>
    <cellStyle name="40% - Accent3 20" xfId="833"/>
    <cellStyle name="40% - Accent3 21" xfId="834"/>
    <cellStyle name="40% - Accent3 22" xfId="835"/>
    <cellStyle name="40% - Accent3 23" xfId="836"/>
    <cellStyle name="40% - Accent3 24" xfId="837"/>
    <cellStyle name="40% - Accent3 25" xfId="838"/>
    <cellStyle name="40% - Accent3 26" xfId="839"/>
    <cellStyle name="40% - Accent3 27" xfId="840"/>
    <cellStyle name="40% - Accent3 28" xfId="841"/>
    <cellStyle name="40% - Accent3 29" xfId="842"/>
    <cellStyle name="40% - Accent3 3" xfId="843"/>
    <cellStyle name="40% - Accent3 3 2" xfId="844"/>
    <cellStyle name="40% - Accent3 30" xfId="845"/>
    <cellStyle name="40% - Accent3 31" xfId="846"/>
    <cellStyle name="40% - Accent3 32" xfId="847"/>
    <cellStyle name="40% - Accent3 33" xfId="848"/>
    <cellStyle name="40% - Accent3 34" xfId="849"/>
    <cellStyle name="40% - Accent3 35" xfId="850"/>
    <cellStyle name="40% - Accent3 36" xfId="851"/>
    <cellStyle name="40% - Accent3 37" xfId="852"/>
    <cellStyle name="40% - Accent3 38" xfId="853"/>
    <cellStyle name="40% - Accent3 39" xfId="854"/>
    <cellStyle name="40% - Accent3 4" xfId="855"/>
    <cellStyle name="40% - Accent3 4 2" xfId="856"/>
    <cellStyle name="40% - Accent3 40" xfId="857"/>
    <cellStyle name="40% - Accent3 41" xfId="858"/>
    <cellStyle name="40% - Accent3 42" xfId="859"/>
    <cellStyle name="40% - Accent3 43" xfId="860"/>
    <cellStyle name="40% - Accent3 44" xfId="861"/>
    <cellStyle name="40% - Accent3 45" xfId="862"/>
    <cellStyle name="40% - Accent3 46" xfId="863"/>
    <cellStyle name="40% - Accent3 47" xfId="864"/>
    <cellStyle name="40% - Accent3 48" xfId="865"/>
    <cellStyle name="40% - Accent3 49" xfId="866"/>
    <cellStyle name="40% - Accent3 5" xfId="867"/>
    <cellStyle name="40% - Accent3 5 2" xfId="868"/>
    <cellStyle name="40% - Accent3 50" xfId="869"/>
    <cellStyle name="40% - Accent3 51" xfId="870"/>
    <cellStyle name="40% - Accent3 52" xfId="871"/>
    <cellStyle name="40% - Accent3 53" xfId="872"/>
    <cellStyle name="40% - Accent3 54" xfId="873"/>
    <cellStyle name="40% - Accent3 55" xfId="874"/>
    <cellStyle name="40% - Accent3 56" xfId="875"/>
    <cellStyle name="40% - Accent3 57" xfId="876"/>
    <cellStyle name="40% - Accent3 58" xfId="877"/>
    <cellStyle name="40% - Accent3 59" xfId="878"/>
    <cellStyle name="40% - Accent3 6" xfId="879"/>
    <cellStyle name="40% - Accent3 6 2" xfId="880"/>
    <cellStyle name="40% - Accent3 60" xfId="881"/>
    <cellStyle name="40% - Accent3 61" xfId="882"/>
    <cellStyle name="40% - Accent3 62" xfId="883"/>
    <cellStyle name="40% - Accent3 63" xfId="884"/>
    <cellStyle name="40% - Accent3 64" xfId="885"/>
    <cellStyle name="40% - Accent3 65" xfId="886"/>
    <cellStyle name="40% - Accent3 66" xfId="887"/>
    <cellStyle name="40% - Accent3 67" xfId="888"/>
    <cellStyle name="40% - Accent3 68" xfId="889"/>
    <cellStyle name="40% - Accent3 69" xfId="890"/>
    <cellStyle name="40% - Accent3 7" xfId="891"/>
    <cellStyle name="40% - Accent3 7 2" xfId="892"/>
    <cellStyle name="40% - Accent3 70" xfId="893"/>
    <cellStyle name="40% - Accent3 71" xfId="894"/>
    <cellStyle name="40% - Accent3 72" xfId="895"/>
    <cellStyle name="40% - Accent3 73" xfId="896"/>
    <cellStyle name="40% - Accent3 74" xfId="897"/>
    <cellStyle name="40% - Accent3 75" xfId="898"/>
    <cellStyle name="40% - Accent3 76" xfId="899"/>
    <cellStyle name="40% - Accent3 77" xfId="900"/>
    <cellStyle name="40% - Accent3 78" xfId="901"/>
    <cellStyle name="40% - Accent3 79" xfId="902"/>
    <cellStyle name="40% - Accent3 8" xfId="903"/>
    <cellStyle name="40% - Accent3 8 2" xfId="904"/>
    <cellStyle name="40% - Accent3 80" xfId="905"/>
    <cellStyle name="40% - Accent3 81" xfId="906"/>
    <cellStyle name="40% - Accent3 82" xfId="907"/>
    <cellStyle name="40% - Accent3 83" xfId="908"/>
    <cellStyle name="40% - Accent3 84" xfId="909"/>
    <cellStyle name="40% - Accent3 85" xfId="910"/>
    <cellStyle name="40% - Accent3 86" xfId="911"/>
    <cellStyle name="40% - Accent3 87" xfId="912"/>
    <cellStyle name="40% - Accent3 9" xfId="913"/>
    <cellStyle name="40% - Accent3 9 2" xfId="914"/>
    <cellStyle name="40% - Accent4" xfId="915"/>
    <cellStyle name="40% - Accent4 10" xfId="916"/>
    <cellStyle name="40% - Accent4 10 2" xfId="917"/>
    <cellStyle name="40% - Accent4 11" xfId="918"/>
    <cellStyle name="40% - Accent4 11 2" xfId="919"/>
    <cellStyle name="40% - Accent4 12" xfId="920"/>
    <cellStyle name="40% - Accent4 12 2" xfId="921"/>
    <cellStyle name="40% - Accent4 13" xfId="922"/>
    <cellStyle name="40% - Accent4 13 2" xfId="923"/>
    <cellStyle name="40% - Accent4 14" xfId="924"/>
    <cellStyle name="40% - Accent4 14 2" xfId="925"/>
    <cellStyle name="40% - Accent4 15" xfId="926"/>
    <cellStyle name="40% - Accent4 16" xfId="927"/>
    <cellStyle name="40% - Accent4 17" xfId="928"/>
    <cellStyle name="40% - Accent4 18" xfId="929"/>
    <cellStyle name="40% - Accent4 19" xfId="930"/>
    <cellStyle name="40% - Accent4 2" xfId="931"/>
    <cellStyle name="40% - Accent4 2 2" xfId="932"/>
    <cellStyle name="40% - Accent4 20" xfId="933"/>
    <cellStyle name="40% - Accent4 21" xfId="934"/>
    <cellStyle name="40% - Accent4 22" xfId="935"/>
    <cellStyle name="40% - Accent4 23" xfId="936"/>
    <cellStyle name="40% - Accent4 24" xfId="937"/>
    <cellStyle name="40% - Accent4 25" xfId="938"/>
    <cellStyle name="40% - Accent4 26" xfId="939"/>
    <cellStyle name="40% - Accent4 27" xfId="940"/>
    <cellStyle name="40% - Accent4 28" xfId="941"/>
    <cellStyle name="40% - Accent4 29" xfId="942"/>
    <cellStyle name="40% - Accent4 3" xfId="943"/>
    <cellStyle name="40% - Accent4 3 2" xfId="944"/>
    <cellStyle name="40% - Accent4 30" xfId="945"/>
    <cellStyle name="40% - Accent4 31" xfId="946"/>
    <cellStyle name="40% - Accent4 32" xfId="947"/>
    <cellStyle name="40% - Accent4 33" xfId="948"/>
    <cellStyle name="40% - Accent4 34" xfId="949"/>
    <cellStyle name="40% - Accent4 35" xfId="950"/>
    <cellStyle name="40% - Accent4 36" xfId="951"/>
    <cellStyle name="40% - Accent4 37" xfId="952"/>
    <cellStyle name="40% - Accent4 38" xfId="953"/>
    <cellStyle name="40% - Accent4 39" xfId="954"/>
    <cellStyle name="40% - Accent4 4" xfId="955"/>
    <cellStyle name="40% - Accent4 4 2" xfId="956"/>
    <cellStyle name="40% - Accent4 40" xfId="957"/>
    <cellStyle name="40% - Accent4 41" xfId="958"/>
    <cellStyle name="40% - Accent4 42" xfId="959"/>
    <cellStyle name="40% - Accent4 43" xfId="960"/>
    <cellStyle name="40% - Accent4 44" xfId="961"/>
    <cellStyle name="40% - Accent4 45" xfId="962"/>
    <cellStyle name="40% - Accent4 46" xfId="963"/>
    <cellStyle name="40% - Accent4 47" xfId="964"/>
    <cellStyle name="40% - Accent4 48" xfId="965"/>
    <cellStyle name="40% - Accent4 49" xfId="966"/>
    <cellStyle name="40% - Accent4 5" xfId="967"/>
    <cellStyle name="40% - Accent4 5 2" xfId="968"/>
    <cellStyle name="40% - Accent4 50" xfId="969"/>
    <cellStyle name="40% - Accent4 51" xfId="970"/>
    <cellStyle name="40% - Accent4 52" xfId="971"/>
    <cellStyle name="40% - Accent4 53" xfId="972"/>
    <cellStyle name="40% - Accent4 54" xfId="973"/>
    <cellStyle name="40% - Accent4 55" xfId="974"/>
    <cellStyle name="40% - Accent4 56" xfId="975"/>
    <cellStyle name="40% - Accent4 57" xfId="976"/>
    <cellStyle name="40% - Accent4 58" xfId="977"/>
    <cellStyle name="40% - Accent4 59" xfId="978"/>
    <cellStyle name="40% - Accent4 6" xfId="979"/>
    <cellStyle name="40% - Accent4 6 2" xfId="980"/>
    <cellStyle name="40% - Accent4 60" xfId="981"/>
    <cellStyle name="40% - Accent4 61" xfId="982"/>
    <cellStyle name="40% - Accent4 62" xfId="983"/>
    <cellStyle name="40% - Accent4 63" xfId="984"/>
    <cellStyle name="40% - Accent4 64" xfId="985"/>
    <cellStyle name="40% - Accent4 65" xfId="986"/>
    <cellStyle name="40% - Accent4 66" xfId="987"/>
    <cellStyle name="40% - Accent4 67" xfId="988"/>
    <cellStyle name="40% - Accent4 68" xfId="989"/>
    <cellStyle name="40% - Accent4 69" xfId="990"/>
    <cellStyle name="40% - Accent4 7" xfId="991"/>
    <cellStyle name="40% - Accent4 7 2" xfId="992"/>
    <cellStyle name="40% - Accent4 70" xfId="993"/>
    <cellStyle name="40% - Accent4 71" xfId="994"/>
    <cellStyle name="40% - Accent4 72" xfId="995"/>
    <cellStyle name="40% - Accent4 73" xfId="996"/>
    <cellStyle name="40% - Accent4 74" xfId="997"/>
    <cellStyle name="40% - Accent4 75" xfId="998"/>
    <cellStyle name="40% - Accent4 76" xfId="999"/>
    <cellStyle name="40% - Accent4 77" xfId="1000"/>
    <cellStyle name="40% - Accent4 78" xfId="1001"/>
    <cellStyle name="40% - Accent4 79" xfId="1002"/>
    <cellStyle name="40% - Accent4 8" xfId="1003"/>
    <cellStyle name="40% - Accent4 8 2" xfId="1004"/>
    <cellStyle name="40% - Accent4 80" xfId="1005"/>
    <cellStyle name="40% - Accent4 81" xfId="1006"/>
    <cellStyle name="40% - Accent4 82" xfId="1007"/>
    <cellStyle name="40% - Accent4 83" xfId="1008"/>
    <cellStyle name="40% - Accent4 84" xfId="1009"/>
    <cellStyle name="40% - Accent4 85" xfId="1010"/>
    <cellStyle name="40% - Accent4 86" xfId="1011"/>
    <cellStyle name="40% - Accent4 87" xfId="1012"/>
    <cellStyle name="40% - Accent4 9" xfId="1013"/>
    <cellStyle name="40% - Accent4 9 2" xfId="1014"/>
    <cellStyle name="40% - Accent5" xfId="1015"/>
    <cellStyle name="40% - Accent5 10" xfId="1016"/>
    <cellStyle name="40% - Accent5 10 2" xfId="1017"/>
    <cellStyle name="40% - Accent5 11" xfId="1018"/>
    <cellStyle name="40% - Accent5 11 2" xfId="1019"/>
    <cellStyle name="40% - Accent5 12" xfId="1020"/>
    <cellStyle name="40% - Accent5 12 2" xfId="1021"/>
    <cellStyle name="40% - Accent5 13" xfId="1022"/>
    <cellStyle name="40% - Accent5 13 2" xfId="1023"/>
    <cellStyle name="40% - Accent5 14" xfId="1024"/>
    <cellStyle name="40% - Accent5 14 2" xfId="1025"/>
    <cellStyle name="40% - Accent5 15" xfId="1026"/>
    <cellStyle name="40% - Accent5 16" xfId="1027"/>
    <cellStyle name="40% - Accent5 17" xfId="1028"/>
    <cellStyle name="40% - Accent5 18" xfId="1029"/>
    <cellStyle name="40% - Accent5 19" xfId="1030"/>
    <cellStyle name="40% - Accent5 2" xfId="1031"/>
    <cellStyle name="40% - Accent5 2 2" xfId="1032"/>
    <cellStyle name="40% - Accent5 20" xfId="1033"/>
    <cellStyle name="40% - Accent5 21" xfId="1034"/>
    <cellStyle name="40% - Accent5 22" xfId="1035"/>
    <cellStyle name="40% - Accent5 23" xfId="1036"/>
    <cellStyle name="40% - Accent5 24" xfId="1037"/>
    <cellStyle name="40% - Accent5 25" xfId="1038"/>
    <cellStyle name="40% - Accent5 26" xfId="1039"/>
    <cellStyle name="40% - Accent5 27" xfId="1040"/>
    <cellStyle name="40% - Accent5 28" xfId="1041"/>
    <cellStyle name="40% - Accent5 29" xfId="1042"/>
    <cellStyle name="40% - Accent5 3" xfId="1043"/>
    <cellStyle name="40% - Accent5 3 2" xfId="1044"/>
    <cellStyle name="40% - Accent5 30" xfId="1045"/>
    <cellStyle name="40% - Accent5 31" xfId="1046"/>
    <cellStyle name="40% - Accent5 32" xfId="1047"/>
    <cellStyle name="40% - Accent5 33" xfId="1048"/>
    <cellStyle name="40% - Accent5 34" xfId="1049"/>
    <cellStyle name="40% - Accent5 35" xfId="1050"/>
    <cellStyle name="40% - Accent5 36" xfId="1051"/>
    <cellStyle name="40% - Accent5 37" xfId="1052"/>
    <cellStyle name="40% - Accent5 38" xfId="1053"/>
    <cellStyle name="40% - Accent5 39" xfId="1054"/>
    <cellStyle name="40% - Accent5 4" xfId="1055"/>
    <cellStyle name="40% - Accent5 4 2" xfId="1056"/>
    <cellStyle name="40% - Accent5 40" xfId="1057"/>
    <cellStyle name="40% - Accent5 41" xfId="1058"/>
    <cellStyle name="40% - Accent5 42" xfId="1059"/>
    <cellStyle name="40% - Accent5 43" xfId="1060"/>
    <cellStyle name="40% - Accent5 44" xfId="1061"/>
    <cellStyle name="40% - Accent5 45" xfId="1062"/>
    <cellStyle name="40% - Accent5 46" xfId="1063"/>
    <cellStyle name="40% - Accent5 47" xfId="1064"/>
    <cellStyle name="40% - Accent5 48" xfId="1065"/>
    <cellStyle name="40% - Accent5 49" xfId="1066"/>
    <cellStyle name="40% - Accent5 5" xfId="1067"/>
    <cellStyle name="40% - Accent5 5 2" xfId="1068"/>
    <cellStyle name="40% - Accent5 50" xfId="1069"/>
    <cellStyle name="40% - Accent5 51" xfId="1070"/>
    <cellStyle name="40% - Accent5 52" xfId="1071"/>
    <cellStyle name="40% - Accent5 53" xfId="1072"/>
    <cellStyle name="40% - Accent5 54" xfId="1073"/>
    <cellStyle name="40% - Accent5 55" xfId="1074"/>
    <cellStyle name="40% - Accent5 56" xfId="1075"/>
    <cellStyle name="40% - Accent5 57" xfId="1076"/>
    <cellStyle name="40% - Accent5 58" xfId="1077"/>
    <cellStyle name="40% - Accent5 59" xfId="1078"/>
    <cellStyle name="40% - Accent5 6" xfId="1079"/>
    <cellStyle name="40% - Accent5 6 2" xfId="1080"/>
    <cellStyle name="40% - Accent5 60" xfId="1081"/>
    <cellStyle name="40% - Accent5 61" xfId="1082"/>
    <cellStyle name="40% - Accent5 62" xfId="1083"/>
    <cellStyle name="40% - Accent5 63" xfId="1084"/>
    <cellStyle name="40% - Accent5 64" xfId="1085"/>
    <cellStyle name="40% - Accent5 65" xfId="1086"/>
    <cellStyle name="40% - Accent5 66" xfId="1087"/>
    <cellStyle name="40% - Accent5 67" xfId="1088"/>
    <cellStyle name="40% - Accent5 68" xfId="1089"/>
    <cellStyle name="40% - Accent5 69" xfId="1090"/>
    <cellStyle name="40% - Accent5 7" xfId="1091"/>
    <cellStyle name="40% - Accent5 7 2" xfId="1092"/>
    <cellStyle name="40% - Accent5 70" xfId="1093"/>
    <cellStyle name="40% - Accent5 71" xfId="1094"/>
    <cellStyle name="40% - Accent5 72" xfId="1095"/>
    <cellStyle name="40% - Accent5 73" xfId="1096"/>
    <cellStyle name="40% - Accent5 74" xfId="1097"/>
    <cellStyle name="40% - Accent5 75" xfId="1098"/>
    <cellStyle name="40% - Accent5 76" xfId="1099"/>
    <cellStyle name="40% - Accent5 77" xfId="1100"/>
    <cellStyle name="40% - Accent5 78" xfId="1101"/>
    <cellStyle name="40% - Accent5 79" xfId="1102"/>
    <cellStyle name="40% - Accent5 8" xfId="1103"/>
    <cellStyle name="40% - Accent5 8 2" xfId="1104"/>
    <cellStyle name="40% - Accent5 80" xfId="1105"/>
    <cellStyle name="40% - Accent5 81" xfId="1106"/>
    <cellStyle name="40% - Accent5 82" xfId="1107"/>
    <cellStyle name="40% - Accent5 83" xfId="1108"/>
    <cellStyle name="40% - Accent5 84" xfId="1109"/>
    <cellStyle name="40% - Accent5 85" xfId="1110"/>
    <cellStyle name="40% - Accent5 86" xfId="1111"/>
    <cellStyle name="40% - Accent5 87" xfId="1112"/>
    <cellStyle name="40% - Accent5 9" xfId="1113"/>
    <cellStyle name="40% - Accent5 9 2" xfId="1114"/>
    <cellStyle name="40% - Accent6" xfId="1115"/>
    <cellStyle name="40% - Accent6 10" xfId="1116"/>
    <cellStyle name="40% - Accent6 10 2" xfId="1117"/>
    <cellStyle name="40% - Accent6 11" xfId="1118"/>
    <cellStyle name="40% - Accent6 11 2" xfId="1119"/>
    <cellStyle name="40% - Accent6 12" xfId="1120"/>
    <cellStyle name="40% - Accent6 12 2" xfId="1121"/>
    <cellStyle name="40% - Accent6 13" xfId="1122"/>
    <cellStyle name="40% - Accent6 13 2" xfId="1123"/>
    <cellStyle name="40% - Accent6 14" xfId="1124"/>
    <cellStyle name="40% - Accent6 14 2" xfId="1125"/>
    <cellStyle name="40% - Accent6 15" xfId="1126"/>
    <cellStyle name="40% - Accent6 16" xfId="1127"/>
    <cellStyle name="40% - Accent6 17" xfId="1128"/>
    <cellStyle name="40% - Accent6 18" xfId="1129"/>
    <cellStyle name="40% - Accent6 19" xfId="1130"/>
    <cellStyle name="40% - Accent6 2" xfId="1131"/>
    <cellStyle name="40% - Accent6 2 2" xfId="1132"/>
    <cellStyle name="40% - Accent6 20" xfId="1133"/>
    <cellStyle name="40% - Accent6 21" xfId="1134"/>
    <cellStyle name="40% - Accent6 22" xfId="1135"/>
    <cellStyle name="40% - Accent6 23" xfId="1136"/>
    <cellStyle name="40% - Accent6 24" xfId="1137"/>
    <cellStyle name="40% - Accent6 25" xfId="1138"/>
    <cellStyle name="40% - Accent6 26" xfId="1139"/>
    <cellStyle name="40% - Accent6 27" xfId="1140"/>
    <cellStyle name="40% - Accent6 28" xfId="1141"/>
    <cellStyle name="40% - Accent6 29" xfId="1142"/>
    <cellStyle name="40% - Accent6 3" xfId="1143"/>
    <cellStyle name="40% - Accent6 3 2" xfId="1144"/>
    <cellStyle name="40% - Accent6 30" xfId="1145"/>
    <cellStyle name="40% - Accent6 31" xfId="1146"/>
    <cellStyle name="40% - Accent6 32" xfId="1147"/>
    <cellStyle name="40% - Accent6 33" xfId="1148"/>
    <cellStyle name="40% - Accent6 34" xfId="1149"/>
    <cellStyle name="40% - Accent6 35" xfId="1150"/>
    <cellStyle name="40% - Accent6 36" xfId="1151"/>
    <cellStyle name="40% - Accent6 37" xfId="1152"/>
    <cellStyle name="40% - Accent6 38" xfId="1153"/>
    <cellStyle name="40% - Accent6 39" xfId="1154"/>
    <cellStyle name="40% - Accent6 4" xfId="1155"/>
    <cellStyle name="40% - Accent6 4 2" xfId="1156"/>
    <cellStyle name="40% - Accent6 40" xfId="1157"/>
    <cellStyle name="40% - Accent6 41" xfId="1158"/>
    <cellStyle name="40% - Accent6 42" xfId="1159"/>
    <cellStyle name="40% - Accent6 43" xfId="1160"/>
    <cellStyle name="40% - Accent6 44" xfId="1161"/>
    <cellStyle name="40% - Accent6 45" xfId="1162"/>
    <cellStyle name="40% - Accent6 46" xfId="1163"/>
    <cellStyle name="40% - Accent6 47" xfId="1164"/>
    <cellStyle name="40% - Accent6 48" xfId="1165"/>
    <cellStyle name="40% - Accent6 49" xfId="1166"/>
    <cellStyle name="40% - Accent6 5" xfId="1167"/>
    <cellStyle name="40% - Accent6 5 2" xfId="1168"/>
    <cellStyle name="40% - Accent6 50" xfId="1169"/>
    <cellStyle name="40% - Accent6 51" xfId="1170"/>
    <cellStyle name="40% - Accent6 52" xfId="1171"/>
    <cellStyle name="40% - Accent6 53" xfId="1172"/>
    <cellStyle name="40% - Accent6 54" xfId="1173"/>
    <cellStyle name="40% - Accent6 55" xfId="1174"/>
    <cellStyle name="40% - Accent6 56" xfId="1175"/>
    <cellStyle name="40% - Accent6 57" xfId="1176"/>
    <cellStyle name="40% - Accent6 58" xfId="1177"/>
    <cellStyle name="40% - Accent6 59" xfId="1178"/>
    <cellStyle name="40% - Accent6 6" xfId="1179"/>
    <cellStyle name="40% - Accent6 6 2" xfId="1180"/>
    <cellStyle name="40% - Accent6 60" xfId="1181"/>
    <cellStyle name="40% - Accent6 61" xfId="1182"/>
    <cellStyle name="40% - Accent6 62" xfId="1183"/>
    <cellStyle name="40% - Accent6 63" xfId="1184"/>
    <cellStyle name="40% - Accent6 64" xfId="1185"/>
    <cellStyle name="40% - Accent6 65" xfId="1186"/>
    <cellStyle name="40% - Accent6 66" xfId="1187"/>
    <cellStyle name="40% - Accent6 67" xfId="1188"/>
    <cellStyle name="40% - Accent6 68" xfId="1189"/>
    <cellStyle name="40% - Accent6 69" xfId="1190"/>
    <cellStyle name="40% - Accent6 7" xfId="1191"/>
    <cellStyle name="40% - Accent6 7 2" xfId="1192"/>
    <cellStyle name="40% - Accent6 70" xfId="1193"/>
    <cellStyle name="40% - Accent6 71" xfId="1194"/>
    <cellStyle name="40% - Accent6 72" xfId="1195"/>
    <cellStyle name="40% - Accent6 73" xfId="1196"/>
    <cellStyle name="40% - Accent6 74" xfId="1197"/>
    <cellStyle name="40% - Accent6 75" xfId="1198"/>
    <cellStyle name="40% - Accent6 76" xfId="1199"/>
    <cellStyle name="40% - Accent6 77" xfId="1200"/>
    <cellStyle name="40% - Accent6 78" xfId="1201"/>
    <cellStyle name="40% - Accent6 79" xfId="1202"/>
    <cellStyle name="40% - Accent6 8" xfId="1203"/>
    <cellStyle name="40% - Accent6 8 2" xfId="1204"/>
    <cellStyle name="40% - Accent6 80" xfId="1205"/>
    <cellStyle name="40% - Accent6 81" xfId="1206"/>
    <cellStyle name="40% - Accent6 82" xfId="1207"/>
    <cellStyle name="40% - Accent6 83" xfId="1208"/>
    <cellStyle name="40% - Accent6 84" xfId="1209"/>
    <cellStyle name="40% - Accent6 85" xfId="1210"/>
    <cellStyle name="40% - Accent6 86" xfId="1211"/>
    <cellStyle name="40% - Accent6 87" xfId="1212"/>
    <cellStyle name="40% - Accent6 9" xfId="1213"/>
    <cellStyle name="40% - Accent6 9 2" xfId="1214"/>
    <cellStyle name="60% - Accent1" xfId="1215"/>
    <cellStyle name="60% - Accent1 2" xfId="1216"/>
    <cellStyle name="60% - Accent2" xfId="1217"/>
    <cellStyle name="60% - Accent2 2" xfId="1218"/>
    <cellStyle name="60% - Accent3" xfId="1219"/>
    <cellStyle name="60% - Accent3 2" xfId="1220"/>
    <cellStyle name="60% - Accent4" xfId="1221"/>
    <cellStyle name="60% - Accent4 2" xfId="1222"/>
    <cellStyle name="60% - Accent5" xfId="1223"/>
    <cellStyle name="60% - Accent5 2" xfId="1224"/>
    <cellStyle name="60% - Accent6" xfId="1225"/>
    <cellStyle name="60% - Accent6 2" xfId="1226"/>
    <cellStyle name="Accent1" xfId="1227"/>
    <cellStyle name="Accent1 2" xfId="1228"/>
    <cellStyle name="Accent2" xfId="1229"/>
    <cellStyle name="Accent2 2" xfId="1230"/>
    <cellStyle name="Accent3" xfId="1231"/>
    <cellStyle name="Accent3 2" xfId="1232"/>
    <cellStyle name="Accent4" xfId="1233"/>
    <cellStyle name="Accent4 2" xfId="1234"/>
    <cellStyle name="Accent5" xfId="1235"/>
    <cellStyle name="Accent5 2" xfId="1236"/>
    <cellStyle name="Accent6" xfId="1237"/>
    <cellStyle name="Accent6 2" xfId="1238"/>
    <cellStyle name="Bad" xfId="1239"/>
    <cellStyle name="Bad 2" xfId="1240"/>
    <cellStyle name="Calculation" xfId="1241"/>
    <cellStyle name="Calculation 2" xfId="1242"/>
    <cellStyle name="Check Cell" xfId="1243"/>
    <cellStyle name="Check Cell 2" xfId="1244"/>
    <cellStyle name="Comma" xfId="1245"/>
    <cellStyle name="Comma [0]" xfId="1246"/>
    <cellStyle name="Currency" xfId="1247"/>
    <cellStyle name="Currency [0]" xfId="1248"/>
    <cellStyle name="Explanatory Text" xfId="1249"/>
    <cellStyle name="Explanatory Text 2" xfId="1250"/>
    <cellStyle name="Followed Hyperlink" xfId="1251"/>
    <cellStyle name="Good" xfId="1252"/>
    <cellStyle name="Good 2" xfId="1253"/>
    <cellStyle name="Heading 1" xfId="1254"/>
    <cellStyle name="Heading 1 2" xfId="1255"/>
    <cellStyle name="Heading 2" xfId="1256"/>
    <cellStyle name="Heading 2 2" xfId="1257"/>
    <cellStyle name="Heading 3" xfId="1258"/>
    <cellStyle name="Heading 3 2" xfId="1259"/>
    <cellStyle name="Heading 4" xfId="1260"/>
    <cellStyle name="Heading 4 2" xfId="1261"/>
    <cellStyle name="Hyperlink" xfId="1262"/>
    <cellStyle name="Input" xfId="1263"/>
    <cellStyle name="Input 2" xfId="1264"/>
    <cellStyle name="Linked Cell" xfId="1265"/>
    <cellStyle name="Linked Cell 2" xfId="1266"/>
    <cellStyle name="Neutral" xfId="1267"/>
    <cellStyle name="Neutral 2" xfId="1268"/>
    <cellStyle name="Normal 10" xfId="1269"/>
    <cellStyle name="Normal 10 2" xfId="1270"/>
    <cellStyle name="Normal 11" xfId="1271"/>
    <cellStyle name="Normal 11 2" xfId="1272"/>
    <cellStyle name="Normal 12" xfId="1273"/>
    <cellStyle name="Normal 12 2" xfId="1274"/>
    <cellStyle name="Normal 13" xfId="1275"/>
    <cellStyle name="Normal 13 2" xfId="1276"/>
    <cellStyle name="Normal 14" xfId="1277"/>
    <cellStyle name="Normal 14 2" xfId="1278"/>
    <cellStyle name="Normal 15" xfId="1279"/>
    <cellStyle name="Normal 15 2" xfId="1280"/>
    <cellStyle name="Normal 16" xfId="1281"/>
    <cellStyle name="Normal 16 2" xfId="1282"/>
    <cellStyle name="Normal 17" xfId="1283"/>
    <cellStyle name="Normal 17 2" xfId="1284"/>
    <cellStyle name="Normal 18" xfId="1285"/>
    <cellStyle name="Normal 19" xfId="1286"/>
    <cellStyle name="Normal 2" xfId="1287"/>
    <cellStyle name="Normal 2 2" xfId="1288"/>
    <cellStyle name="Normal 2 3" xfId="1289"/>
    <cellStyle name="Normal 20" xfId="1290"/>
    <cellStyle name="Normal 21" xfId="1291"/>
    <cellStyle name="Normal 22" xfId="1292"/>
    <cellStyle name="Normal 23" xfId="1293"/>
    <cellStyle name="Normal 24" xfId="1294"/>
    <cellStyle name="Normal 25" xfId="1295"/>
    <cellStyle name="Normal 26" xfId="1296"/>
    <cellStyle name="Normal 27" xfId="1297"/>
    <cellStyle name="Normal 28" xfId="1298"/>
    <cellStyle name="Normal 29" xfId="1299"/>
    <cellStyle name="Normal 3" xfId="1300"/>
    <cellStyle name="Normal 3 2" xfId="1301"/>
    <cellStyle name="Normal 3 2 2" xfId="1302"/>
    <cellStyle name="Normal 3 3" xfId="1303"/>
    <cellStyle name="Normal 30" xfId="1304"/>
    <cellStyle name="Normal 31" xfId="1305"/>
    <cellStyle name="Normal 32" xfId="1306"/>
    <cellStyle name="Normal 33" xfId="1307"/>
    <cellStyle name="Normal 34" xfId="1308"/>
    <cellStyle name="Normal 35" xfId="1309"/>
    <cellStyle name="Normal 36" xfId="1310"/>
    <cellStyle name="Normal 37" xfId="1311"/>
    <cellStyle name="Normal 38" xfId="1312"/>
    <cellStyle name="Normal 39" xfId="1313"/>
    <cellStyle name="Normal 4" xfId="1314"/>
    <cellStyle name="Normal 4 2" xfId="1315"/>
    <cellStyle name="Normal 4 3" xfId="1316"/>
    <cellStyle name="Normal 4 4" xfId="1317"/>
    <cellStyle name="Normal 40" xfId="1318"/>
    <cellStyle name="Normal 41" xfId="1319"/>
    <cellStyle name="Normal 42" xfId="1320"/>
    <cellStyle name="Normal 43" xfId="1321"/>
    <cellStyle name="Normal 44" xfId="1322"/>
    <cellStyle name="Normal 45" xfId="1323"/>
    <cellStyle name="Normal 46" xfId="1324"/>
    <cellStyle name="Normal 47" xfId="1325"/>
    <cellStyle name="Normal 48" xfId="1326"/>
    <cellStyle name="Normal 49" xfId="1327"/>
    <cellStyle name="Normal 5" xfId="1328"/>
    <cellStyle name="Normal 5 2" xfId="1329"/>
    <cellStyle name="Normal 50" xfId="1330"/>
    <cellStyle name="Normal 51" xfId="1331"/>
    <cellStyle name="Normal 52" xfId="1332"/>
    <cellStyle name="Normal 53" xfId="1333"/>
    <cellStyle name="Normal 54" xfId="1334"/>
    <cellStyle name="Normal 55" xfId="1335"/>
    <cellStyle name="Normal 56" xfId="1336"/>
    <cellStyle name="Normal 57" xfId="1337"/>
    <cellStyle name="Normal 58" xfId="1338"/>
    <cellStyle name="Normal 59" xfId="1339"/>
    <cellStyle name="Normal 6" xfId="1340"/>
    <cellStyle name="Normal 6 2" xfId="1341"/>
    <cellStyle name="Normal 60" xfId="1342"/>
    <cellStyle name="Normal 61" xfId="1343"/>
    <cellStyle name="Normal 62" xfId="1344"/>
    <cellStyle name="Normal 63" xfId="1345"/>
    <cellStyle name="Normal 64" xfId="1346"/>
    <cellStyle name="Normal 65" xfId="1347"/>
    <cellStyle name="Normal 66" xfId="1348"/>
    <cellStyle name="Normal 67" xfId="1349"/>
    <cellStyle name="Normal 68" xfId="1350"/>
    <cellStyle name="Normal 69" xfId="1351"/>
    <cellStyle name="Normal 7" xfId="1352"/>
    <cellStyle name="Normal 7 2" xfId="1353"/>
    <cellStyle name="Normal 7 2 2" xfId="1354"/>
    <cellStyle name="Normal 7 3" xfId="1355"/>
    <cellStyle name="Normal 70" xfId="1356"/>
    <cellStyle name="Normal 71" xfId="1357"/>
    <cellStyle name="Normal 72" xfId="1358"/>
    <cellStyle name="Normal 73" xfId="1359"/>
    <cellStyle name="Normal 74" xfId="1360"/>
    <cellStyle name="Normal 75" xfId="1361"/>
    <cellStyle name="Normal 76" xfId="1362"/>
    <cellStyle name="Normal 77" xfId="1363"/>
    <cellStyle name="Normal 78" xfId="1364"/>
    <cellStyle name="Normal 79" xfId="1365"/>
    <cellStyle name="Normal 8" xfId="1366"/>
    <cellStyle name="Normal 8 2" xfId="1367"/>
    <cellStyle name="Normal 8 3" xfId="1368"/>
    <cellStyle name="Normal 80" xfId="1369"/>
    <cellStyle name="Normal 81" xfId="1370"/>
    <cellStyle name="Normal 82" xfId="1371"/>
    <cellStyle name="Normal 83" xfId="1372"/>
    <cellStyle name="Normal 84" xfId="1373"/>
    <cellStyle name="Normal 85" xfId="1374"/>
    <cellStyle name="Normal 86" xfId="1375"/>
    <cellStyle name="Normal 87" xfId="1376"/>
    <cellStyle name="Normal 88" xfId="1377"/>
    <cellStyle name="Normal 89" xfId="1378"/>
    <cellStyle name="Normal 9" xfId="1379"/>
    <cellStyle name="Normal 9 2" xfId="1380"/>
    <cellStyle name="Normal 90" xfId="1381"/>
    <cellStyle name="Normal 91" xfId="1382"/>
    <cellStyle name="Normal 92" xfId="1383"/>
    <cellStyle name="Normal 93" xfId="1384"/>
    <cellStyle name="Normal_El.7.2" xfId="1385"/>
    <cellStyle name="Normal_Spravki_kod" xfId="1386"/>
    <cellStyle name="Normal_Баланс" xfId="1387"/>
    <cellStyle name="Normal_Отч.парич.поток" xfId="1388"/>
    <cellStyle name="Normal_Отч.прих-разх" xfId="1389"/>
    <cellStyle name="Normal_Отч.собств.кап." xfId="1390"/>
    <cellStyle name="Note" xfId="1391"/>
    <cellStyle name="Note 10" xfId="1392"/>
    <cellStyle name="Note 10 2" xfId="1393"/>
    <cellStyle name="Note 11" xfId="1394"/>
    <cellStyle name="Note 11 2" xfId="1395"/>
    <cellStyle name="Note 12" xfId="1396"/>
    <cellStyle name="Note 12 2" xfId="1397"/>
    <cellStyle name="Note 13" xfId="1398"/>
    <cellStyle name="Note 13 2" xfId="1399"/>
    <cellStyle name="Note 14" xfId="1400"/>
    <cellStyle name="Note 14 2" xfId="1401"/>
    <cellStyle name="Note 15" xfId="1402"/>
    <cellStyle name="Note 15 2" xfId="1403"/>
    <cellStyle name="Note 16" xfId="1404"/>
    <cellStyle name="Note 17" xfId="1405"/>
    <cellStyle name="Note 18" xfId="1406"/>
    <cellStyle name="Note 19" xfId="1407"/>
    <cellStyle name="Note 2" xfId="1408"/>
    <cellStyle name="Note 2 2" xfId="1409"/>
    <cellStyle name="Note 20" xfId="1410"/>
    <cellStyle name="Note 21" xfId="1411"/>
    <cellStyle name="Note 22" xfId="1412"/>
    <cellStyle name="Note 23" xfId="1413"/>
    <cellStyle name="Note 24" xfId="1414"/>
    <cellStyle name="Note 25" xfId="1415"/>
    <cellStyle name="Note 26" xfId="1416"/>
    <cellStyle name="Note 27" xfId="1417"/>
    <cellStyle name="Note 28" xfId="1418"/>
    <cellStyle name="Note 29" xfId="1419"/>
    <cellStyle name="Note 3" xfId="1420"/>
    <cellStyle name="Note 3 2" xfId="1421"/>
    <cellStyle name="Note 30" xfId="1422"/>
    <cellStyle name="Note 31" xfId="1423"/>
    <cellStyle name="Note 32" xfId="1424"/>
    <cellStyle name="Note 33" xfId="1425"/>
    <cellStyle name="Note 34" xfId="1426"/>
    <cellStyle name="Note 35" xfId="1427"/>
    <cellStyle name="Note 36" xfId="1428"/>
    <cellStyle name="Note 37" xfId="1429"/>
    <cellStyle name="Note 38" xfId="1430"/>
    <cellStyle name="Note 39" xfId="1431"/>
    <cellStyle name="Note 4" xfId="1432"/>
    <cellStyle name="Note 4 2" xfId="1433"/>
    <cellStyle name="Note 40" xfId="1434"/>
    <cellStyle name="Note 41" xfId="1435"/>
    <cellStyle name="Note 42" xfId="1436"/>
    <cellStyle name="Note 43" xfId="1437"/>
    <cellStyle name="Note 44" xfId="1438"/>
    <cellStyle name="Note 45" xfId="1439"/>
    <cellStyle name="Note 46" xfId="1440"/>
    <cellStyle name="Note 47" xfId="1441"/>
    <cellStyle name="Note 48" xfId="1442"/>
    <cellStyle name="Note 49" xfId="1443"/>
    <cellStyle name="Note 5" xfId="1444"/>
    <cellStyle name="Note 5 2" xfId="1445"/>
    <cellStyle name="Note 50" xfId="1446"/>
    <cellStyle name="Note 51" xfId="1447"/>
    <cellStyle name="Note 52" xfId="1448"/>
    <cellStyle name="Note 53" xfId="1449"/>
    <cellStyle name="Note 54" xfId="1450"/>
    <cellStyle name="Note 55" xfId="1451"/>
    <cellStyle name="Note 56" xfId="1452"/>
    <cellStyle name="Note 57" xfId="1453"/>
    <cellStyle name="Note 58" xfId="1454"/>
    <cellStyle name="Note 59" xfId="1455"/>
    <cellStyle name="Note 6" xfId="1456"/>
    <cellStyle name="Note 6 2" xfId="1457"/>
    <cellStyle name="Note 60" xfId="1458"/>
    <cellStyle name="Note 61" xfId="1459"/>
    <cellStyle name="Note 62" xfId="1460"/>
    <cellStyle name="Note 63" xfId="1461"/>
    <cellStyle name="Note 64" xfId="1462"/>
    <cellStyle name="Note 65" xfId="1463"/>
    <cellStyle name="Note 66" xfId="1464"/>
    <cellStyle name="Note 67" xfId="1465"/>
    <cellStyle name="Note 68" xfId="1466"/>
    <cellStyle name="Note 69" xfId="1467"/>
    <cellStyle name="Note 7" xfId="1468"/>
    <cellStyle name="Note 7 2" xfId="1469"/>
    <cellStyle name="Note 70" xfId="1470"/>
    <cellStyle name="Note 71" xfId="1471"/>
    <cellStyle name="Note 72" xfId="1472"/>
    <cellStyle name="Note 73" xfId="1473"/>
    <cellStyle name="Note 74" xfId="1474"/>
    <cellStyle name="Note 75" xfId="1475"/>
    <cellStyle name="Note 76" xfId="1476"/>
    <cellStyle name="Note 77" xfId="1477"/>
    <cellStyle name="Note 78" xfId="1478"/>
    <cellStyle name="Note 79" xfId="1479"/>
    <cellStyle name="Note 8" xfId="1480"/>
    <cellStyle name="Note 8 2" xfId="1481"/>
    <cellStyle name="Note 80" xfId="1482"/>
    <cellStyle name="Note 81" xfId="1483"/>
    <cellStyle name="Note 82" xfId="1484"/>
    <cellStyle name="Note 83" xfId="1485"/>
    <cellStyle name="Note 84" xfId="1486"/>
    <cellStyle name="Note 85" xfId="1487"/>
    <cellStyle name="Note 86" xfId="1488"/>
    <cellStyle name="Note 87" xfId="1489"/>
    <cellStyle name="Note 9" xfId="1490"/>
    <cellStyle name="Note 9 2" xfId="1491"/>
    <cellStyle name="Output" xfId="1492"/>
    <cellStyle name="Output 2" xfId="1493"/>
    <cellStyle name="Percent" xfId="1494"/>
    <cellStyle name="Percent 2" xfId="1495"/>
    <cellStyle name="Percent 2 2" xfId="1496"/>
    <cellStyle name="Percent 3" xfId="1497"/>
    <cellStyle name="Percent 3 2" xfId="1498"/>
    <cellStyle name="Percent 3 3" xfId="1499"/>
    <cellStyle name="Percent 3 4" xfId="1500"/>
    <cellStyle name="Percent 4" xfId="1501"/>
    <cellStyle name="Percent 5" xfId="1502"/>
    <cellStyle name="Percent 6" xfId="1503"/>
    <cellStyle name="Title" xfId="1504"/>
    <cellStyle name="Title 2" xfId="1505"/>
    <cellStyle name="Total" xfId="1506"/>
    <cellStyle name="Total 2" xfId="1507"/>
    <cellStyle name="Warning Text" xfId="1508"/>
    <cellStyle name="Warning Text 2" xfId="15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2"/>
  <sheetViews>
    <sheetView tabSelected="1" zoomScalePageLayoutView="0" workbookViewId="0" topLeftCell="A22">
      <selection activeCell="E45" sqref="E45"/>
    </sheetView>
  </sheetViews>
  <sheetFormatPr defaultColWidth="9.140625" defaultRowHeight="12.75"/>
  <cols>
    <col min="1" max="1" width="40.7109375" style="11" customWidth="1"/>
    <col min="2" max="3" width="11.7109375" style="11" customWidth="1"/>
    <col min="4" max="4" width="40.7109375" style="11" customWidth="1"/>
    <col min="5" max="6" width="11.7109375" style="11" customWidth="1"/>
    <col min="7" max="7" width="9.140625" style="11" customWidth="1"/>
    <col min="8" max="8" width="9.7109375" style="11" bestFit="1" customWidth="1"/>
    <col min="9" max="16384" width="9.140625" style="11" customWidth="1"/>
  </cols>
  <sheetData>
    <row r="1" spans="1:6" ht="15">
      <c r="A1" s="245" t="s">
        <v>0</v>
      </c>
      <c r="B1" s="245"/>
      <c r="C1" s="245"/>
      <c r="D1" s="245"/>
      <c r="E1" s="245"/>
      <c r="F1" s="245"/>
    </row>
    <row r="2" spans="1:6" ht="15">
      <c r="A2" s="246" t="s">
        <v>1</v>
      </c>
      <c r="B2" s="246"/>
      <c r="C2" s="246"/>
      <c r="D2" s="246"/>
      <c r="E2" s="246"/>
      <c r="F2" s="246"/>
    </row>
    <row r="3" spans="1:6" ht="15">
      <c r="A3" s="246"/>
      <c r="B3" s="246"/>
      <c r="C3" s="246"/>
      <c r="D3" s="246"/>
      <c r="E3" s="246"/>
      <c r="F3" s="246"/>
    </row>
    <row r="4" spans="1:6" ht="15">
      <c r="A4" s="242" t="s">
        <v>443</v>
      </c>
      <c r="B4" s="242"/>
      <c r="C4" s="242"/>
      <c r="D4" s="241" t="s">
        <v>2</v>
      </c>
      <c r="E4" s="241"/>
      <c r="F4" s="241"/>
    </row>
    <row r="5" spans="1:6" ht="15">
      <c r="A5" s="242" t="s">
        <v>444</v>
      </c>
      <c r="B5" s="242"/>
      <c r="C5" s="242"/>
      <c r="D5" s="12"/>
      <c r="E5" s="13"/>
      <c r="F5" s="14" t="s">
        <v>3</v>
      </c>
    </row>
    <row r="6" spans="1:6" ht="36" customHeight="1">
      <c r="A6" s="24" t="s">
        <v>4</v>
      </c>
      <c r="B6" s="25" t="s">
        <v>5</v>
      </c>
      <c r="C6" s="25" t="s">
        <v>6</v>
      </c>
      <c r="D6" s="26" t="s">
        <v>7</v>
      </c>
      <c r="E6" s="25" t="s">
        <v>8</v>
      </c>
      <c r="F6" s="25" t="s">
        <v>9</v>
      </c>
    </row>
    <row r="7" spans="1:6" ht="15">
      <c r="A7" s="24" t="s">
        <v>10</v>
      </c>
      <c r="B7" s="24">
        <v>1</v>
      </c>
      <c r="C7" s="24">
        <v>2</v>
      </c>
      <c r="D7" s="26" t="s">
        <v>10</v>
      </c>
      <c r="E7" s="24">
        <v>1</v>
      </c>
      <c r="F7" s="24">
        <v>2</v>
      </c>
    </row>
    <row r="8" spans="1:6" ht="15">
      <c r="A8" s="27" t="s">
        <v>11</v>
      </c>
      <c r="B8" s="28"/>
      <c r="C8" s="28"/>
      <c r="D8" s="30" t="s">
        <v>12</v>
      </c>
      <c r="E8" s="42"/>
      <c r="F8" s="42"/>
    </row>
    <row r="9" spans="1:30" ht="15">
      <c r="A9" s="31" t="s">
        <v>13</v>
      </c>
      <c r="B9" s="32"/>
      <c r="C9" s="32"/>
      <c r="D9" s="31" t="s">
        <v>14</v>
      </c>
      <c r="E9" s="43">
        <v>11451583.01</v>
      </c>
      <c r="F9" s="43">
        <v>11468044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</row>
    <row r="10" spans="1:30" ht="15">
      <c r="A10" s="34" t="s">
        <v>15</v>
      </c>
      <c r="B10" s="32"/>
      <c r="C10" s="32"/>
      <c r="D10" s="31" t="s">
        <v>16</v>
      </c>
      <c r="E10" s="45"/>
      <c r="F10" s="4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45">
      <c r="A11" s="34" t="s">
        <v>17</v>
      </c>
      <c r="B11" s="32"/>
      <c r="C11" s="32"/>
      <c r="D11" s="34" t="s">
        <v>18</v>
      </c>
      <c r="E11" s="46">
        <v>972230.6299999999</v>
      </c>
      <c r="F11" s="46">
        <v>968188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spans="1:30" ht="30" customHeight="1">
      <c r="A12" s="34" t="s">
        <v>19</v>
      </c>
      <c r="B12" s="32"/>
      <c r="C12" s="32"/>
      <c r="D12" s="34" t="s">
        <v>20</v>
      </c>
      <c r="E12" s="32"/>
      <c r="F12" s="32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spans="1:30" ht="15">
      <c r="A13" s="34" t="s">
        <v>21</v>
      </c>
      <c r="B13" s="32"/>
      <c r="C13" s="32"/>
      <c r="D13" s="34" t="s">
        <v>22</v>
      </c>
      <c r="E13" s="32"/>
      <c r="F13" s="3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spans="1:30" ht="15">
      <c r="A14" s="31" t="s">
        <v>23</v>
      </c>
      <c r="B14" s="32"/>
      <c r="C14" s="32"/>
      <c r="D14" s="100" t="s">
        <v>24</v>
      </c>
      <c r="E14" s="43">
        <f>E11+E12+E13</f>
        <v>972230.6299999999</v>
      </c>
      <c r="F14" s="43">
        <f>F11+F12+F13</f>
        <v>968188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spans="1:30" ht="15">
      <c r="A15" s="31" t="s">
        <v>25</v>
      </c>
      <c r="B15" s="32"/>
      <c r="C15" s="32"/>
      <c r="D15" s="100" t="s">
        <v>26</v>
      </c>
      <c r="E15" s="205"/>
      <c r="F15" s="20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spans="1:30" ht="15">
      <c r="A16" s="31" t="s">
        <v>27</v>
      </c>
      <c r="B16" s="32"/>
      <c r="C16" s="32"/>
      <c r="D16" s="99" t="s">
        <v>28</v>
      </c>
      <c r="E16" s="48">
        <f>E17+E18</f>
        <v>-3604907</v>
      </c>
      <c r="F16" s="48">
        <f>F17+F18</f>
        <v>-4404805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spans="1:30" ht="15">
      <c r="A17" s="30" t="s">
        <v>29</v>
      </c>
      <c r="B17" s="32"/>
      <c r="C17" s="32"/>
      <c r="D17" s="99" t="s">
        <v>30</v>
      </c>
      <c r="E17" s="48">
        <f>F17+F19-1</f>
        <v>6211676</v>
      </c>
      <c r="F17" s="48">
        <v>5411778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spans="1:30" ht="15">
      <c r="A18" s="30" t="s">
        <v>31</v>
      </c>
      <c r="B18" s="32"/>
      <c r="C18" s="32"/>
      <c r="D18" s="99" t="s">
        <v>32</v>
      </c>
      <c r="E18" s="48">
        <v>-9816583</v>
      </c>
      <c r="F18" s="48">
        <v>-9816583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spans="1:30" ht="15">
      <c r="A19" s="36" t="s">
        <v>33</v>
      </c>
      <c r="B19" s="37">
        <v>0</v>
      </c>
      <c r="C19" s="37">
        <v>0</v>
      </c>
      <c r="D19" s="206" t="s">
        <v>34</v>
      </c>
      <c r="E19" s="49">
        <f>-'справка № 2-КИС-ОД'!E29</f>
        <v>-391366.98999999836</v>
      </c>
      <c r="F19" s="49">
        <v>799899</v>
      </c>
      <c r="H19" s="16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pans="1:30" ht="15">
      <c r="A20" s="36" t="s">
        <v>35</v>
      </c>
      <c r="B20" s="28">
        <v>604372.9400000001</v>
      </c>
      <c r="C20" s="28">
        <v>1394973</v>
      </c>
      <c r="D20" s="100" t="s">
        <v>36</v>
      </c>
      <c r="E20" s="50">
        <f>E16+E19</f>
        <v>-3996273.9899999984</v>
      </c>
      <c r="F20" s="50">
        <f>F16+F19</f>
        <v>-3604906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spans="1:30" ht="15">
      <c r="A21" s="36" t="s">
        <v>37</v>
      </c>
      <c r="B21" s="28"/>
      <c r="C21" s="28">
        <v>0</v>
      </c>
      <c r="D21" s="207" t="s">
        <v>38</v>
      </c>
      <c r="E21" s="51">
        <f>E9+E14+E20</f>
        <v>8427539.650000002</v>
      </c>
      <c r="F21" s="51">
        <f>F9+F14+F20</f>
        <v>8831326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  <row r="22" spans="1:30" ht="15">
      <c r="A22" s="36" t="s">
        <v>39</v>
      </c>
      <c r="B22" s="37"/>
      <c r="C22" s="37"/>
      <c r="D22" s="206"/>
      <c r="E22" s="205"/>
      <c r="F22" s="20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</row>
    <row r="23" spans="1:30" ht="15">
      <c r="A23" s="30" t="s">
        <v>23</v>
      </c>
      <c r="B23" s="39">
        <v>604372.9400000001</v>
      </c>
      <c r="C23" s="39">
        <f>C19+C20+C21+C22</f>
        <v>1394973</v>
      </c>
      <c r="D23" s="206"/>
      <c r="E23" s="205"/>
      <c r="F23" s="20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5">
      <c r="A24" s="30" t="s">
        <v>40</v>
      </c>
      <c r="B24" s="37"/>
      <c r="C24" s="37"/>
      <c r="D24" s="30" t="s">
        <v>41</v>
      </c>
      <c r="E24" s="32"/>
      <c r="F24" s="32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5" spans="1:30" ht="15">
      <c r="A25" s="36" t="s">
        <v>15</v>
      </c>
      <c r="B25" s="32">
        <v>7723979.1</v>
      </c>
      <c r="C25" s="32">
        <f>C26+C27+C28+C29</f>
        <v>7140196.52</v>
      </c>
      <c r="D25" s="34" t="s">
        <v>42</v>
      </c>
      <c r="E25" s="32"/>
      <c r="F25" s="32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</row>
    <row r="26" spans="1:30" ht="30">
      <c r="A26" s="36" t="s">
        <v>17</v>
      </c>
      <c r="B26" s="28">
        <f>+'справка №7-КИС'!P80</f>
        <v>7141756.6099999985</v>
      </c>
      <c r="C26" s="28">
        <f>7460418-C31</f>
        <v>7140196.52</v>
      </c>
      <c r="D26" s="34" t="s">
        <v>43</v>
      </c>
      <c r="E26" s="37">
        <f>+E27+E28</f>
        <v>22715.629999999997</v>
      </c>
      <c r="F26" s="37">
        <f>+F27+F28</f>
        <v>24352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</row>
    <row r="27" spans="1:6" ht="15">
      <c r="A27" s="36" t="s">
        <v>44</v>
      </c>
      <c r="B27" s="28"/>
      <c r="C27" s="28"/>
      <c r="D27" s="34" t="s">
        <v>45</v>
      </c>
      <c r="E27" s="28">
        <v>1775.4199999999998</v>
      </c>
      <c r="F27" s="28">
        <v>1667</v>
      </c>
    </row>
    <row r="28" spans="1:6" ht="15">
      <c r="A28" s="36" t="s">
        <v>19</v>
      </c>
      <c r="B28" s="28"/>
      <c r="C28" s="28"/>
      <c r="D28" s="34" t="s">
        <v>46</v>
      </c>
      <c r="E28" s="28">
        <v>20940.21</v>
      </c>
      <c r="F28" s="28">
        <v>22685</v>
      </c>
    </row>
    <row r="29" spans="1:6" ht="15">
      <c r="A29" s="36" t="s">
        <v>47</v>
      </c>
      <c r="B29" s="28"/>
      <c r="C29" s="28"/>
      <c r="D29" s="36" t="s">
        <v>48</v>
      </c>
      <c r="E29" s="28"/>
      <c r="F29" s="28"/>
    </row>
    <row r="30" spans="1:6" ht="15">
      <c r="A30" s="36" t="s">
        <v>49</v>
      </c>
      <c r="B30" s="28"/>
      <c r="C30" s="28"/>
      <c r="D30" s="34" t="s">
        <v>50</v>
      </c>
      <c r="E30" s="28"/>
      <c r="F30" s="28"/>
    </row>
    <row r="31" spans="1:6" ht="15">
      <c r="A31" s="36" t="s">
        <v>51</v>
      </c>
      <c r="B31" s="47">
        <f>+'справка №7-КИС'!P86</f>
        <v>582222.5700000001</v>
      </c>
      <c r="C31" s="28">
        <v>320221.48</v>
      </c>
      <c r="D31" s="36" t="s">
        <v>52</v>
      </c>
      <c r="E31" s="28"/>
      <c r="F31" s="28"/>
    </row>
    <row r="32" spans="1:6" ht="30">
      <c r="A32" s="36" t="s">
        <v>53</v>
      </c>
      <c r="B32" s="28"/>
      <c r="C32" s="28"/>
      <c r="D32" s="34" t="s">
        <v>54</v>
      </c>
      <c r="E32" s="28"/>
      <c r="F32" s="28"/>
    </row>
    <row r="33" spans="1:6" ht="15">
      <c r="A33" s="36" t="s">
        <v>55</v>
      </c>
      <c r="B33" s="28"/>
      <c r="C33" s="28"/>
      <c r="D33" s="34" t="s">
        <v>56</v>
      </c>
      <c r="E33" s="28"/>
      <c r="F33" s="28"/>
    </row>
    <row r="34" spans="1:6" ht="15">
      <c r="A34" s="36" t="s">
        <v>57</v>
      </c>
      <c r="B34" s="28"/>
      <c r="C34" s="28"/>
      <c r="D34" s="34" t="s">
        <v>58</v>
      </c>
      <c r="E34" s="28">
        <v>100</v>
      </c>
      <c r="F34" s="28"/>
    </row>
    <row r="35" spans="1:6" ht="15">
      <c r="A35" s="30" t="s">
        <v>59</v>
      </c>
      <c r="B35" s="40">
        <v>7723979.1</v>
      </c>
      <c r="C35" s="40">
        <f>C25+C30+C31+C32+C33+C34</f>
        <v>7460418</v>
      </c>
      <c r="D35" s="36" t="s">
        <v>60</v>
      </c>
      <c r="E35" s="52">
        <v>0</v>
      </c>
      <c r="F35" s="52">
        <v>0</v>
      </c>
    </row>
    <row r="36" spans="1:6" ht="33" customHeight="1">
      <c r="A36" s="30" t="s">
        <v>61</v>
      </c>
      <c r="B36" s="28"/>
      <c r="C36" s="28"/>
      <c r="D36" s="34" t="s">
        <v>62</v>
      </c>
      <c r="E36" s="28">
        <v>0</v>
      </c>
      <c r="F36" s="28">
        <v>0</v>
      </c>
    </row>
    <row r="37" spans="1:6" ht="13.5" customHeight="1">
      <c r="A37" s="34" t="s">
        <v>63</v>
      </c>
      <c r="B37" s="28"/>
      <c r="C37" s="28">
        <v>0</v>
      </c>
      <c r="D37" s="34" t="s">
        <v>64</v>
      </c>
      <c r="E37" s="28">
        <v>0</v>
      </c>
      <c r="F37" s="28">
        <v>0</v>
      </c>
    </row>
    <row r="38" spans="1:6" ht="30">
      <c r="A38" s="34" t="s">
        <v>65</v>
      </c>
      <c r="B38" s="28"/>
      <c r="C38" s="28">
        <v>0</v>
      </c>
      <c r="D38" s="30" t="s">
        <v>23</v>
      </c>
      <c r="E38" s="199">
        <f>E25+E26+E30+E31+E32+E33+E34+E35+E36+E37</f>
        <v>22815.629999999997</v>
      </c>
      <c r="F38" s="199">
        <f>F25+F26+F30+F31+F32+F33+F34+F35+F36+F37</f>
        <v>24352</v>
      </c>
    </row>
    <row r="39" spans="1:6" ht="15">
      <c r="A39" s="34" t="s">
        <v>66</v>
      </c>
      <c r="B39" s="28"/>
      <c r="C39" s="28">
        <v>0</v>
      </c>
      <c r="D39" s="30" t="s">
        <v>67</v>
      </c>
      <c r="E39" s="40">
        <f>E38</f>
        <v>22815.629999999997</v>
      </c>
      <c r="F39" s="40">
        <f>F38</f>
        <v>24352</v>
      </c>
    </row>
    <row r="40" spans="1:6" ht="15">
      <c r="A40" s="34" t="s">
        <v>68</v>
      </c>
      <c r="B40" s="28">
        <v>120968.66</v>
      </c>
      <c r="C40" s="28">
        <v>286.75</v>
      </c>
      <c r="D40" s="36"/>
      <c r="E40" s="28"/>
      <c r="F40" s="28"/>
    </row>
    <row r="41" spans="1:6" ht="15">
      <c r="A41" s="31" t="s">
        <v>69</v>
      </c>
      <c r="B41" s="40">
        <v>120968.66</v>
      </c>
      <c r="C41" s="40">
        <f>C37+C38+C39+C40</f>
        <v>286.75</v>
      </c>
      <c r="D41" s="36"/>
      <c r="E41" s="28"/>
      <c r="F41" s="28"/>
    </row>
    <row r="42" spans="1:6" ht="15">
      <c r="A42" s="31" t="s">
        <v>70</v>
      </c>
      <c r="B42" s="40">
        <v>1034.59</v>
      </c>
      <c r="C42" s="40"/>
      <c r="D42" s="36"/>
      <c r="E42" s="28"/>
      <c r="F42" s="28"/>
    </row>
    <row r="43" spans="1:6" ht="15">
      <c r="A43" s="31" t="s">
        <v>67</v>
      </c>
      <c r="B43" s="40">
        <v>8450355.29</v>
      </c>
      <c r="C43" s="40">
        <f>C23+C35+C41+C42</f>
        <v>8855677.75</v>
      </c>
      <c r="D43" s="36"/>
      <c r="E43" s="28"/>
      <c r="F43" s="28"/>
    </row>
    <row r="44" spans="1:8" ht="12.75" customHeight="1">
      <c r="A44" s="36"/>
      <c r="B44" s="40"/>
      <c r="C44" s="40"/>
      <c r="D44" s="36"/>
      <c r="E44" s="28"/>
      <c r="F44" s="28"/>
      <c r="H44" s="17"/>
    </row>
    <row r="45" spans="1:8" ht="15">
      <c r="A45" s="31" t="s">
        <v>71</v>
      </c>
      <c r="B45" s="41">
        <v>8450355.29</v>
      </c>
      <c r="C45" s="41">
        <f>C16+C43</f>
        <v>8855677.75</v>
      </c>
      <c r="D45" s="31" t="s">
        <v>72</v>
      </c>
      <c r="E45" s="40">
        <f>E21+E39</f>
        <v>8450355.280000003</v>
      </c>
      <c r="F45" s="40">
        <f>F21+F39</f>
        <v>8855678</v>
      </c>
      <c r="H45" s="18"/>
    </row>
    <row r="46" spans="1:7" ht="15">
      <c r="A46" s="243"/>
      <c r="B46" s="243"/>
      <c r="C46" s="243"/>
      <c r="D46" s="243"/>
      <c r="E46" s="243"/>
      <c r="F46" s="243"/>
      <c r="G46" s="19"/>
    </row>
    <row r="47" spans="1:7" ht="15">
      <c r="A47" s="20" t="s">
        <v>445</v>
      </c>
      <c r="B47" s="247" t="s">
        <v>357</v>
      </c>
      <c r="C47" s="247"/>
      <c r="D47" s="244" t="s">
        <v>73</v>
      </c>
      <c r="E47" s="244"/>
      <c r="F47" s="244"/>
      <c r="G47" s="19"/>
    </row>
    <row r="48" spans="1:7" ht="15">
      <c r="A48" s="21"/>
      <c r="B48" s="244" t="s">
        <v>389</v>
      </c>
      <c r="C48" s="244"/>
      <c r="D48" s="244" t="s">
        <v>375</v>
      </c>
      <c r="E48" s="244"/>
      <c r="F48" s="244"/>
      <c r="G48" s="19"/>
    </row>
    <row r="49" spans="2:7" ht="15">
      <c r="B49" s="19"/>
      <c r="C49" s="19"/>
      <c r="D49" s="19"/>
      <c r="E49" s="19"/>
      <c r="F49" s="19"/>
      <c r="G49" s="19"/>
    </row>
    <row r="50" spans="3:6" ht="15">
      <c r="C50" s="19"/>
      <c r="D50" s="19"/>
      <c r="E50" s="22"/>
      <c r="F50" s="22"/>
    </row>
    <row r="51" spans="1:7" ht="15">
      <c r="A51" s="19"/>
      <c r="B51" s="19"/>
      <c r="C51" s="19"/>
      <c r="D51" s="19"/>
      <c r="E51" s="19"/>
      <c r="F51" s="19"/>
      <c r="G51" s="19"/>
    </row>
    <row r="52" ht="15">
      <c r="G52" s="19"/>
    </row>
    <row r="53" spans="1:7" ht="15">
      <c r="A53" s="19"/>
      <c r="B53" s="19"/>
      <c r="C53" s="19"/>
      <c r="D53" s="19"/>
      <c r="E53" s="19"/>
      <c r="F53" s="19"/>
      <c r="G53" s="19"/>
    </row>
    <row r="54" spans="1:7" ht="15">
      <c r="A54" s="19"/>
      <c r="B54" s="19"/>
      <c r="C54" s="19"/>
      <c r="D54" s="19"/>
      <c r="E54" s="19"/>
      <c r="F54" s="19"/>
      <c r="G54" s="19"/>
    </row>
    <row r="55" spans="1:7" ht="15">
      <c r="A55" s="19"/>
      <c r="B55" s="19"/>
      <c r="C55" s="19"/>
      <c r="D55" s="19"/>
      <c r="E55" s="19"/>
      <c r="F55" s="19"/>
      <c r="G55" s="19"/>
    </row>
    <row r="56" spans="1:7" ht="15">
      <c r="A56" s="19"/>
      <c r="B56" s="19"/>
      <c r="C56" s="19"/>
      <c r="D56" s="19"/>
      <c r="E56" s="19"/>
      <c r="F56" s="19"/>
      <c r="G56" s="19"/>
    </row>
    <row r="57" spans="1:7" ht="15">
      <c r="A57" s="19"/>
      <c r="B57" s="19"/>
      <c r="C57" s="19"/>
      <c r="D57" s="19"/>
      <c r="E57" s="19"/>
      <c r="F57" s="19"/>
      <c r="G57" s="19"/>
    </row>
    <row r="58" spans="1:7" ht="15">
      <c r="A58" s="19"/>
      <c r="B58" s="19"/>
      <c r="C58" s="19"/>
      <c r="D58" s="19"/>
      <c r="E58" s="19"/>
      <c r="F58" s="19"/>
      <c r="G58" s="19"/>
    </row>
    <row r="59" spans="1:7" ht="15">
      <c r="A59" s="19"/>
      <c r="B59" s="19"/>
      <c r="C59" s="19"/>
      <c r="D59" s="19"/>
      <c r="E59" s="19"/>
      <c r="F59" s="19"/>
      <c r="G59" s="19"/>
    </row>
    <row r="60" spans="1:7" ht="15">
      <c r="A60" s="19"/>
      <c r="B60" s="19"/>
      <c r="C60" s="19"/>
      <c r="D60" s="22"/>
      <c r="E60" s="19"/>
      <c r="F60" s="19"/>
      <c r="G60" s="19"/>
    </row>
    <row r="61" spans="1:7" s="15" customFormat="1" ht="15">
      <c r="A61" s="22"/>
      <c r="B61" s="22"/>
      <c r="C61" s="22"/>
      <c r="D61" s="22"/>
      <c r="E61" s="22"/>
      <c r="F61" s="22"/>
      <c r="G61" s="22"/>
    </row>
    <row r="62" spans="1:7" s="15" customFormat="1" ht="15">
      <c r="A62" s="22"/>
      <c r="B62" s="22"/>
      <c r="C62" s="22"/>
      <c r="D62" s="23"/>
      <c r="E62" s="22"/>
      <c r="F62" s="22"/>
      <c r="G62" s="22"/>
    </row>
    <row r="63" s="15" customFormat="1" ht="15"/>
    <row r="64" s="15" customFormat="1" ht="15"/>
    <row r="65" s="15" customFormat="1" ht="15"/>
    <row r="66" s="15" customFormat="1" ht="15"/>
    <row r="67" s="15" customFormat="1" ht="15"/>
    <row r="68" s="15" customFormat="1" ht="15"/>
    <row r="69" s="15" customFormat="1" ht="15"/>
    <row r="70" s="15" customFormat="1" ht="15"/>
    <row r="71" s="15" customFormat="1" ht="15"/>
    <row r="72" s="15" customFormat="1" ht="15"/>
    <row r="73" s="15" customFormat="1" ht="15"/>
  </sheetData>
  <sheetProtection selectLockedCells="1" selectUnlockedCells="1"/>
  <mergeCells count="11">
    <mergeCell ref="B47:C47"/>
    <mergeCell ref="D4:F4"/>
    <mergeCell ref="A4:C4"/>
    <mergeCell ref="A46:F46"/>
    <mergeCell ref="D47:F47"/>
    <mergeCell ref="D48:F48"/>
    <mergeCell ref="A1:F1"/>
    <mergeCell ref="A2:F2"/>
    <mergeCell ref="A5:C5"/>
    <mergeCell ref="A3:F3"/>
    <mergeCell ref="B48:C48"/>
  </mergeCells>
  <printOptions/>
  <pageMargins left="0.3597222222222222" right="0.24027777777777778" top="0.6701388888888888" bottom="0.8597222222222223" header="0.5118055555555555" footer="0.5"/>
  <pageSetup horizontalDpi="300" verticalDpi="3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46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0.7109375" style="53" customWidth="1"/>
    <col min="2" max="2" width="11.7109375" style="53" customWidth="1"/>
    <col min="3" max="3" width="12.57421875" style="53" customWidth="1"/>
    <col min="4" max="4" width="40.7109375" style="53" customWidth="1"/>
    <col min="5" max="6" width="11.7109375" style="53" customWidth="1"/>
    <col min="7" max="7" width="7.00390625" style="53" bestFit="1" customWidth="1"/>
    <col min="8" max="16384" width="9.140625" style="53" customWidth="1"/>
  </cols>
  <sheetData>
    <row r="1" spans="1:6" ht="15.75" customHeight="1">
      <c r="A1" s="253" t="s">
        <v>74</v>
      </c>
      <c r="B1" s="253"/>
      <c r="C1" s="253"/>
      <c r="D1" s="253"/>
      <c r="E1" s="253"/>
      <c r="F1" s="253"/>
    </row>
    <row r="2" spans="1:6" ht="15" customHeight="1">
      <c r="A2" s="254" t="s">
        <v>75</v>
      </c>
      <c r="B2" s="254"/>
      <c r="C2" s="254"/>
      <c r="D2" s="254"/>
      <c r="E2" s="254"/>
      <c r="F2" s="254"/>
    </row>
    <row r="3" spans="1:6" ht="15" customHeight="1">
      <c r="A3" s="254"/>
      <c r="B3" s="254"/>
      <c r="C3" s="254"/>
      <c r="D3" s="254"/>
      <c r="E3" s="254"/>
      <c r="F3" s="254"/>
    </row>
    <row r="4" spans="1:6" ht="15" customHeight="1">
      <c r="A4" s="251" t="str">
        <f>+'справка № 1-КИС-БАЛАНС'!A4:C4</f>
        <v>Наименование на КИС: ДФ Скай Нови Акции</v>
      </c>
      <c r="B4" s="251"/>
      <c r="C4" s="251"/>
      <c r="D4" s="249" t="s">
        <v>2</v>
      </c>
      <c r="E4" s="249"/>
      <c r="F4" s="249"/>
    </row>
    <row r="5" spans="1:7" ht="15">
      <c r="A5" s="251" t="str">
        <f>'справка № 1-КИС-БАЛАНС'!A5:C5</f>
        <v>Отчетен период 30/06/2015 г. </v>
      </c>
      <c r="B5" s="251"/>
      <c r="C5" s="251"/>
      <c r="D5" s="252" t="s">
        <v>3</v>
      </c>
      <c r="E5" s="252"/>
      <c r="F5" s="252"/>
      <c r="G5" s="54"/>
    </row>
    <row r="6" spans="1:7" ht="30" customHeight="1">
      <c r="A6" s="63" t="s">
        <v>76</v>
      </c>
      <c r="B6" s="63" t="s">
        <v>5</v>
      </c>
      <c r="C6" s="63" t="s">
        <v>9</v>
      </c>
      <c r="D6" s="63" t="s">
        <v>77</v>
      </c>
      <c r="E6" s="63" t="s">
        <v>5</v>
      </c>
      <c r="F6" s="63" t="s">
        <v>9</v>
      </c>
      <c r="G6" s="54"/>
    </row>
    <row r="7" spans="1:7" ht="15">
      <c r="A7" s="63" t="s">
        <v>10</v>
      </c>
      <c r="B7" s="63">
        <v>1</v>
      </c>
      <c r="C7" s="63">
        <v>2</v>
      </c>
      <c r="D7" s="63" t="s">
        <v>10</v>
      </c>
      <c r="E7" s="63">
        <v>1</v>
      </c>
      <c r="F7" s="63">
        <v>2</v>
      </c>
      <c r="G7" s="54"/>
    </row>
    <row r="8" spans="1:7" ht="15" customHeight="1">
      <c r="A8" s="64" t="s">
        <v>78</v>
      </c>
      <c r="B8" s="65"/>
      <c r="C8" s="65"/>
      <c r="D8" s="64" t="s">
        <v>79</v>
      </c>
      <c r="E8" s="66"/>
      <c r="F8" s="66"/>
      <c r="G8" s="54"/>
    </row>
    <row r="9" spans="1:7" ht="15">
      <c r="A9" s="67" t="s">
        <v>80</v>
      </c>
      <c r="B9" s="68"/>
      <c r="C9" s="68"/>
      <c r="D9" s="67" t="s">
        <v>81</v>
      </c>
      <c r="E9" s="68"/>
      <c r="F9" s="68"/>
      <c r="G9" s="54"/>
    </row>
    <row r="10" spans="1:7" s="56" customFormat="1" ht="15">
      <c r="A10" s="69" t="s">
        <v>82</v>
      </c>
      <c r="B10" s="70"/>
      <c r="C10" s="70"/>
      <c r="D10" s="69" t="s">
        <v>83</v>
      </c>
      <c r="E10" s="71">
        <v>287876.01</v>
      </c>
      <c r="F10" s="71">
        <v>301030.8</v>
      </c>
      <c r="G10" s="55"/>
    </row>
    <row r="11" spans="1:7" s="56" customFormat="1" ht="31.5" customHeight="1">
      <c r="A11" s="69" t="s">
        <v>84</v>
      </c>
      <c r="B11" s="72">
        <v>5456080.43</v>
      </c>
      <c r="C11" s="72">
        <v>3537868.76</v>
      </c>
      <c r="D11" s="69" t="s">
        <v>85</v>
      </c>
      <c r="E11" s="72">
        <v>4913255.78</v>
      </c>
      <c r="F11" s="72">
        <v>3997579.17</v>
      </c>
      <c r="G11" s="55"/>
    </row>
    <row r="12" spans="1:7" s="56" customFormat="1" ht="15.75" customHeight="1">
      <c r="A12" s="69" t="s">
        <v>86</v>
      </c>
      <c r="B12" s="72">
        <v>5452155.43</v>
      </c>
      <c r="C12" s="72">
        <v>3535328.55</v>
      </c>
      <c r="D12" s="69" t="s">
        <v>87</v>
      </c>
      <c r="E12" s="72">
        <v>4912919.78</v>
      </c>
      <c r="F12" s="72">
        <v>3995378.12</v>
      </c>
      <c r="G12" s="55"/>
    </row>
    <row r="13" spans="1:7" s="56" customFormat="1" ht="15">
      <c r="A13" s="69" t="s">
        <v>88</v>
      </c>
      <c r="B13" s="72">
        <v>4619.66</v>
      </c>
      <c r="C13" s="72">
        <v>818987.77</v>
      </c>
      <c r="D13" s="69" t="s">
        <v>89</v>
      </c>
      <c r="E13" s="72">
        <v>6818.82</v>
      </c>
      <c r="F13" s="72">
        <v>902092.07</v>
      </c>
      <c r="G13" s="55"/>
    </row>
    <row r="14" spans="1:7" s="56" customFormat="1" ht="15">
      <c r="A14" s="69" t="s">
        <v>90</v>
      </c>
      <c r="B14" s="72">
        <v>10966.56</v>
      </c>
      <c r="C14" s="72">
        <v>7710.95</v>
      </c>
      <c r="D14" s="69" t="s">
        <v>91</v>
      </c>
      <c r="E14" s="72">
        <v>4960.61</v>
      </c>
      <c r="F14" s="72">
        <v>18045.4</v>
      </c>
      <c r="G14" s="55"/>
    </row>
    <row r="15" spans="1:7" s="56" customFormat="1" ht="15">
      <c r="A15" s="73"/>
      <c r="B15" s="72"/>
      <c r="C15" s="72"/>
      <c r="D15" s="69" t="s">
        <v>92</v>
      </c>
      <c r="E15" s="72"/>
      <c r="F15" s="72"/>
      <c r="G15" s="55"/>
    </row>
    <row r="16" spans="1:7" s="56" customFormat="1" ht="15">
      <c r="A16" s="73" t="s">
        <v>93</v>
      </c>
      <c r="B16" s="74">
        <f>B11+B13+B14</f>
        <v>5471666.649999999</v>
      </c>
      <c r="C16" s="74">
        <f>C11+C13+C14</f>
        <v>4364567.4799999995</v>
      </c>
      <c r="D16" s="73" t="s">
        <v>93</v>
      </c>
      <c r="E16" s="74">
        <f>E10+E11+E13+E14+E15</f>
        <v>5212911.220000001</v>
      </c>
      <c r="F16" s="74">
        <f>F10+F11+F13+F14+F15</f>
        <v>5218747.44</v>
      </c>
      <c r="G16" s="57"/>
    </row>
    <row r="17" spans="1:6" s="56" customFormat="1" ht="15" customHeight="1">
      <c r="A17" s="77" t="s">
        <v>94</v>
      </c>
      <c r="B17" s="78">
        <f>IF((E16-B16)&gt;0,(E16-B16),0)</f>
        <v>0</v>
      </c>
      <c r="C17" s="78">
        <f>IF((F16-C16)&gt;0,(F16-C16),0)</f>
        <v>854179.9600000009</v>
      </c>
      <c r="D17" s="77" t="s">
        <v>94</v>
      </c>
      <c r="E17" s="200">
        <f>IF((E16-B16)&gt;0,0,(B16-E16))</f>
        <v>258755.42999999877</v>
      </c>
      <c r="F17" s="200">
        <f>IF((F16-C16)&gt;0,0,(C16-F16))</f>
        <v>0</v>
      </c>
    </row>
    <row r="18" spans="1:6" s="56" customFormat="1" ht="15">
      <c r="A18" s="73" t="s">
        <v>95</v>
      </c>
      <c r="B18" s="74"/>
      <c r="C18" s="74"/>
      <c r="D18" s="73" t="s">
        <v>96</v>
      </c>
      <c r="E18" s="74"/>
      <c r="F18" s="74"/>
    </row>
    <row r="19" spans="1:6" s="56" customFormat="1" ht="16.5" customHeight="1">
      <c r="A19" s="75" t="s">
        <v>97</v>
      </c>
      <c r="B19" s="72"/>
      <c r="C19" s="72"/>
      <c r="D19" s="73"/>
      <c r="E19" s="72"/>
      <c r="F19" s="72"/>
    </row>
    <row r="20" spans="1:6" s="56" customFormat="1" ht="15">
      <c r="A20" s="69" t="s">
        <v>98</v>
      </c>
      <c r="B20" s="72">
        <v>132324.81</v>
      </c>
      <c r="C20" s="72">
        <v>114186.48</v>
      </c>
      <c r="D20" s="73"/>
      <c r="E20" s="72"/>
      <c r="F20" s="72"/>
    </row>
    <row r="21" spans="1:6" s="56" customFormat="1" ht="15">
      <c r="A21" s="69" t="s">
        <v>99</v>
      </c>
      <c r="B21" s="72"/>
      <c r="C21" s="72"/>
      <c r="D21" s="73"/>
      <c r="E21" s="72"/>
      <c r="F21" s="72"/>
    </row>
    <row r="22" spans="1:6" s="56" customFormat="1" ht="15">
      <c r="A22" s="69" t="s">
        <v>100</v>
      </c>
      <c r="B22" s="72"/>
      <c r="C22" s="72"/>
      <c r="D22" s="69"/>
      <c r="E22" s="72"/>
      <c r="F22" s="72"/>
    </row>
    <row r="23" spans="1:6" s="56" customFormat="1" ht="15">
      <c r="A23" s="69" t="s">
        <v>92</v>
      </c>
      <c r="B23" s="212">
        <v>286.75</v>
      </c>
      <c r="C23" s="72"/>
      <c r="D23" s="69"/>
      <c r="E23" s="72"/>
      <c r="F23" s="72"/>
    </row>
    <row r="24" spans="1:6" s="56" customFormat="1" ht="15">
      <c r="A24" s="73" t="s">
        <v>24</v>
      </c>
      <c r="B24" s="74">
        <f>B19+B20+B21+B22+B23</f>
        <v>132611.56</v>
      </c>
      <c r="C24" s="74">
        <f>C19+C20+C21+C22+C23</f>
        <v>114186.48</v>
      </c>
      <c r="D24" s="73" t="s">
        <v>24</v>
      </c>
      <c r="E24" s="201"/>
      <c r="F24" s="201"/>
    </row>
    <row r="25" spans="1:6" s="56" customFormat="1" ht="30" customHeight="1">
      <c r="A25" s="77" t="s">
        <v>101</v>
      </c>
      <c r="B25" s="200">
        <f>IF((E24-B24)&gt;0,(E24-B24),0)</f>
        <v>0</v>
      </c>
      <c r="C25" s="200">
        <f>IF((F24-C24)&gt;0,(F24-C24),0)</f>
        <v>0</v>
      </c>
      <c r="D25" s="77" t="s">
        <v>101</v>
      </c>
      <c r="E25" s="78">
        <f>IF((E24-B24)&gt;0,0,(B24-E24))</f>
        <v>132611.56</v>
      </c>
      <c r="F25" s="78">
        <f>IF((F24-C24)&gt;0,0,(C24-F24))</f>
        <v>114186.48</v>
      </c>
    </row>
    <row r="26" spans="1:6" s="56" customFormat="1" ht="15">
      <c r="A26" s="73" t="s">
        <v>102</v>
      </c>
      <c r="B26" s="74">
        <f>B16+B24</f>
        <v>5604278.209999999</v>
      </c>
      <c r="C26" s="74">
        <f>C16+C24</f>
        <v>4478753.96</v>
      </c>
      <c r="D26" s="73" t="s">
        <v>103</v>
      </c>
      <c r="E26" s="74">
        <f>E16</f>
        <v>5212911.220000001</v>
      </c>
      <c r="F26" s="74">
        <f>F16</f>
        <v>5218747.44</v>
      </c>
    </row>
    <row r="27" spans="1:7" s="56" customFormat="1" ht="15">
      <c r="A27" s="73" t="s">
        <v>104</v>
      </c>
      <c r="B27" s="201">
        <f>IF((E26-B26)&gt;0,(E26-B26),0)</f>
        <v>0</v>
      </c>
      <c r="C27" s="201">
        <f>IF((F26-C26)&gt;0,(F26-C26),0)</f>
        <v>739993.4800000004</v>
      </c>
      <c r="D27" s="202" t="s">
        <v>105</v>
      </c>
      <c r="E27" s="201">
        <f>B26-E26</f>
        <v>391366.98999999836</v>
      </c>
      <c r="F27" s="201"/>
      <c r="G27" s="58"/>
    </row>
    <row r="28" spans="1:6" s="56" customFormat="1" ht="15" customHeight="1">
      <c r="A28" s="73" t="s">
        <v>106</v>
      </c>
      <c r="B28" s="201"/>
      <c r="C28" s="201"/>
      <c r="D28" s="203"/>
      <c r="E28" s="201"/>
      <c r="F28" s="201"/>
    </row>
    <row r="29" spans="1:6" s="56" customFormat="1" ht="15" customHeight="1">
      <c r="A29" s="73" t="s">
        <v>107</v>
      </c>
      <c r="B29" s="201">
        <f>B27-B28</f>
        <v>0</v>
      </c>
      <c r="C29" s="201">
        <f>C27-C28</f>
        <v>739993.4800000004</v>
      </c>
      <c r="D29" s="202" t="s">
        <v>108</v>
      </c>
      <c r="E29" s="201">
        <f>E27</f>
        <v>391366.98999999836</v>
      </c>
      <c r="F29" s="201"/>
    </row>
    <row r="30" spans="1:6" s="56" customFormat="1" ht="14.25" customHeight="1">
      <c r="A30" s="77" t="s">
        <v>109</v>
      </c>
      <c r="B30" s="78">
        <f>B26+B28+B29</f>
        <v>5604278.209999999</v>
      </c>
      <c r="C30" s="78">
        <f>C26+C28+C29</f>
        <v>5218747.44</v>
      </c>
      <c r="D30" s="77" t="s">
        <v>110</v>
      </c>
      <c r="E30" s="78">
        <f>E26+E29</f>
        <v>5604278.209999999</v>
      </c>
      <c r="F30" s="78">
        <f>F26+F29</f>
        <v>5218747.44</v>
      </c>
    </row>
    <row r="31" spans="1:6" s="56" customFormat="1" ht="14.25" customHeight="1">
      <c r="A31" s="250"/>
      <c r="B31" s="250"/>
      <c r="C31" s="250"/>
      <c r="D31" s="250"/>
      <c r="E31" s="250"/>
      <c r="F31" s="250"/>
    </row>
    <row r="32" spans="1:6" s="56" customFormat="1" ht="15" customHeight="1">
      <c r="A32" s="59" t="str">
        <f>'справка № 1-КИС-БАЛАНС'!A47</f>
        <v>Дата  06/07/2015 г. </v>
      </c>
      <c r="B32" s="244" t="s">
        <v>357</v>
      </c>
      <c r="C32" s="244"/>
      <c r="D32" s="244" t="s">
        <v>73</v>
      </c>
      <c r="E32" s="244"/>
      <c r="F32" s="244"/>
    </row>
    <row r="33" spans="1:6" s="56" customFormat="1" ht="15" customHeight="1">
      <c r="A33" s="60"/>
      <c r="B33" s="244" t="str">
        <f>'справка № 1-КИС-БАЛАНС'!B48:C48</f>
        <v>Венцислава Миронова</v>
      </c>
      <c r="C33" s="244"/>
      <c r="D33" s="244" t="s">
        <v>375</v>
      </c>
      <c r="E33" s="244"/>
      <c r="F33" s="244"/>
    </row>
    <row r="34" spans="1:6" s="56" customFormat="1" ht="15.75" customHeight="1">
      <c r="A34" s="61"/>
      <c r="B34" s="55"/>
      <c r="C34" s="55"/>
      <c r="D34" s="55"/>
      <c r="E34" s="55"/>
      <c r="F34" s="55"/>
    </row>
    <row r="35" spans="1:6" s="56" customFormat="1" ht="15.75" customHeight="1">
      <c r="A35" s="61"/>
      <c r="B35" s="55"/>
      <c r="C35" s="55"/>
      <c r="D35" s="55"/>
      <c r="E35" s="49"/>
      <c r="F35" s="55"/>
    </row>
    <row r="36" spans="1:6" s="56" customFormat="1" ht="15.75" customHeight="1">
      <c r="A36" s="62"/>
      <c r="B36" s="55"/>
      <c r="C36" s="55"/>
      <c r="D36" s="76"/>
      <c r="E36" s="248"/>
      <c r="F36" s="248"/>
    </row>
    <row r="37" spans="1:6" s="56" customFormat="1" ht="15" customHeight="1">
      <c r="A37" s="55"/>
      <c r="B37" s="55"/>
      <c r="C37" s="55"/>
      <c r="D37" s="55"/>
      <c r="E37" s="55"/>
      <c r="F37" s="55"/>
    </row>
    <row r="38" spans="1:6" s="56" customFormat="1" ht="17.25" customHeight="1">
      <c r="A38" s="55"/>
      <c r="B38" s="55"/>
      <c r="C38" s="55"/>
      <c r="D38" s="55"/>
      <c r="E38" s="55"/>
      <c r="F38" s="55"/>
    </row>
    <row r="39" s="56" customFormat="1" ht="15"/>
    <row r="40" s="56" customFormat="1" ht="15"/>
    <row r="41" s="56" customFormat="1" ht="12.75" customHeight="1"/>
    <row r="42" s="56" customFormat="1" ht="15"/>
    <row r="43" s="56" customFormat="1" ht="15"/>
    <row r="44" s="56" customFormat="1" ht="15"/>
    <row r="45" s="56" customFormat="1" ht="15"/>
    <row r="46" s="56" customFormat="1" ht="15">
      <c r="A46" s="53"/>
    </row>
  </sheetData>
  <sheetProtection selectLockedCells="1" selectUnlockedCells="1"/>
  <mergeCells count="13"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  <mergeCell ref="A4:C4"/>
    <mergeCell ref="A5:C5"/>
    <mergeCell ref="D5:F5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="85" zoomScaleNormal="85" zoomScalePageLayoutView="0" workbookViewId="0" topLeftCell="A1">
      <selection activeCell="A24" sqref="A24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55" t="s">
        <v>111</v>
      </c>
      <c r="B1" s="255"/>
      <c r="C1" s="255"/>
      <c r="D1" s="255"/>
      <c r="E1" s="255"/>
      <c r="F1" s="255"/>
      <c r="G1" s="255"/>
    </row>
    <row r="2" spans="1:7" ht="15" customHeight="1">
      <c r="A2" s="256" t="s">
        <v>112</v>
      </c>
      <c r="B2" s="256"/>
      <c r="C2" s="256"/>
      <c r="D2" s="256"/>
      <c r="E2" s="256"/>
      <c r="F2" s="256"/>
      <c r="G2" s="256"/>
    </row>
    <row r="3" spans="1:7" ht="15" customHeight="1">
      <c r="A3" s="256"/>
      <c r="B3" s="256"/>
      <c r="C3" s="256"/>
      <c r="D3" s="256"/>
      <c r="E3" s="256"/>
      <c r="F3" s="256"/>
      <c r="G3" s="256"/>
    </row>
    <row r="4" spans="1:7" ht="15" customHeight="1">
      <c r="A4" s="258" t="str">
        <f>+'справка № 2-КИС-ОД'!A4:C4</f>
        <v>Наименование на КИС: ДФ Скай Нови Акции</v>
      </c>
      <c r="B4" s="258"/>
      <c r="C4" s="257" t="s">
        <v>2</v>
      </c>
      <c r="D4" s="257"/>
      <c r="E4" s="257"/>
      <c r="F4" s="257"/>
      <c r="G4" s="257"/>
    </row>
    <row r="5" spans="1:7" ht="15" customHeight="1">
      <c r="A5" s="258" t="str">
        <f>'справка № 1-КИС-БАЛАНС'!A5:C5</f>
        <v>Отчетен период 30/06/2015 г. </v>
      </c>
      <c r="B5" s="258"/>
      <c r="C5" s="261" t="s">
        <v>3</v>
      </c>
      <c r="D5" s="261"/>
      <c r="E5" s="261"/>
      <c r="F5" s="261"/>
      <c r="G5" s="261"/>
    </row>
    <row r="6" spans="1:7" ht="15" customHeight="1">
      <c r="A6" s="259" t="s">
        <v>113</v>
      </c>
      <c r="B6" s="259" t="s">
        <v>8</v>
      </c>
      <c r="C6" s="259"/>
      <c r="D6" s="259"/>
      <c r="E6" s="259" t="s">
        <v>9</v>
      </c>
      <c r="F6" s="259"/>
      <c r="G6" s="259"/>
    </row>
    <row r="7" spans="1:7" ht="15" customHeight="1">
      <c r="A7" s="259"/>
      <c r="B7" s="209" t="s">
        <v>114</v>
      </c>
      <c r="C7" s="209" t="s">
        <v>115</v>
      </c>
      <c r="D7" s="209" t="s">
        <v>116</v>
      </c>
      <c r="E7" s="209" t="s">
        <v>114</v>
      </c>
      <c r="F7" s="209" t="s">
        <v>115</v>
      </c>
      <c r="G7" s="209" t="s">
        <v>116</v>
      </c>
    </row>
    <row r="8" spans="1:7" s="3" customFormat="1" ht="15" customHeight="1">
      <c r="A8" s="209" t="s">
        <v>10</v>
      </c>
      <c r="B8" s="209">
        <v>1</v>
      </c>
      <c r="C8" s="209">
        <v>2</v>
      </c>
      <c r="D8" s="209">
        <v>3</v>
      </c>
      <c r="E8" s="209">
        <v>4</v>
      </c>
      <c r="F8" s="209">
        <v>5</v>
      </c>
      <c r="G8" s="209">
        <v>6</v>
      </c>
    </row>
    <row r="9" spans="1:7" ht="15" customHeight="1">
      <c r="A9" s="31" t="s">
        <v>117</v>
      </c>
      <c r="B9" s="183"/>
      <c r="C9" s="183"/>
      <c r="D9" s="183"/>
      <c r="E9" s="183"/>
      <c r="F9" s="183"/>
      <c r="G9" s="183"/>
    </row>
    <row r="10" spans="1:7" ht="15" customHeight="1">
      <c r="A10" s="34" t="s">
        <v>118</v>
      </c>
      <c r="B10" s="184">
        <v>4850</v>
      </c>
      <c r="C10" s="184">
        <v>17124.19</v>
      </c>
      <c r="D10" s="184">
        <v>-12274.189999999999</v>
      </c>
      <c r="E10" s="184">
        <v>2102940</v>
      </c>
      <c r="F10" s="184">
        <v>486299.51</v>
      </c>
      <c r="G10" s="184">
        <f>E10-F10</f>
        <v>1616640.49</v>
      </c>
    </row>
    <row r="11" spans="1:7" ht="15" customHeight="1">
      <c r="A11" s="34" t="s">
        <v>119</v>
      </c>
      <c r="B11" s="184"/>
      <c r="C11" s="184"/>
      <c r="D11" s="184">
        <v>0</v>
      </c>
      <c r="E11" s="184"/>
      <c r="F11" s="184"/>
      <c r="G11" s="184">
        <f aca="true" t="shared" si="0" ref="G11:G16">E11-F11</f>
        <v>0</v>
      </c>
    </row>
    <row r="12" spans="1:7" ht="15" customHeight="1">
      <c r="A12" s="34" t="s">
        <v>120</v>
      </c>
      <c r="B12" s="185"/>
      <c r="C12" s="185"/>
      <c r="D12" s="184">
        <v>0</v>
      </c>
      <c r="E12" s="185"/>
      <c r="F12" s="185"/>
      <c r="G12" s="184">
        <f t="shared" si="0"/>
        <v>0</v>
      </c>
    </row>
    <row r="13" spans="1:7" ht="15" customHeight="1">
      <c r="A13" s="101" t="s">
        <v>121</v>
      </c>
      <c r="B13" s="185"/>
      <c r="C13" s="185"/>
      <c r="D13" s="184">
        <v>0</v>
      </c>
      <c r="E13" s="185"/>
      <c r="F13" s="185"/>
      <c r="G13" s="184">
        <f t="shared" si="0"/>
        <v>0</v>
      </c>
    </row>
    <row r="14" spans="1:7" ht="15" customHeight="1">
      <c r="A14" s="101" t="s">
        <v>122</v>
      </c>
      <c r="B14" s="185"/>
      <c r="C14" s="185"/>
      <c r="D14" s="184">
        <v>0</v>
      </c>
      <c r="E14" s="185"/>
      <c r="F14" s="185"/>
      <c r="G14" s="184">
        <f t="shared" si="0"/>
        <v>0</v>
      </c>
    </row>
    <row r="15" spans="1:7" ht="15" customHeight="1">
      <c r="A15" s="34" t="s">
        <v>123</v>
      </c>
      <c r="B15" s="186"/>
      <c r="C15" s="184"/>
      <c r="D15" s="184">
        <v>0</v>
      </c>
      <c r="E15" s="186"/>
      <c r="F15" s="184"/>
      <c r="G15" s="184">
        <f t="shared" si="0"/>
        <v>0</v>
      </c>
    </row>
    <row r="16" spans="1:7" ht="15" customHeight="1">
      <c r="A16" s="107" t="s">
        <v>124</v>
      </c>
      <c r="B16" s="187">
        <v>4850</v>
      </c>
      <c r="C16" s="187">
        <v>17124.19</v>
      </c>
      <c r="D16" s="211">
        <v>-12274.189999999999</v>
      </c>
      <c r="E16" s="187">
        <f>SUM(E10+E11+E12+E13+E14+E15)</f>
        <v>2102940</v>
      </c>
      <c r="F16" s="187">
        <f>SUM(F10+F11+F12+F13+F14+F15)</f>
        <v>486299.51</v>
      </c>
      <c r="G16" s="211">
        <f t="shared" si="0"/>
        <v>1616640.49</v>
      </c>
    </row>
    <row r="17" spans="1:7" ht="15" customHeight="1">
      <c r="A17" s="31" t="s">
        <v>125</v>
      </c>
      <c r="B17" s="183"/>
      <c r="C17" s="183"/>
      <c r="D17" s="186"/>
      <c r="E17" s="183"/>
      <c r="F17" s="183"/>
      <c r="G17" s="186"/>
    </row>
    <row r="18" spans="1:7" ht="15" customHeight="1">
      <c r="A18" s="34" t="s">
        <v>126</v>
      </c>
      <c r="B18" s="184">
        <v>20542.81</v>
      </c>
      <c r="C18" s="185">
        <v>823157.1900000001</v>
      </c>
      <c r="D18" s="184">
        <v>-802614.38</v>
      </c>
      <c r="E18" s="184">
        <v>759516.04</v>
      </c>
      <c r="F18" s="185">
        <v>1173020.85</v>
      </c>
      <c r="G18" s="184">
        <f aca="true" t="shared" si="1" ref="G18:G26">E18-F18</f>
        <v>-413504.81000000006</v>
      </c>
    </row>
    <row r="19" spans="1:7" ht="15" customHeight="1">
      <c r="A19" s="34" t="s">
        <v>127</v>
      </c>
      <c r="B19" s="184"/>
      <c r="C19" s="184"/>
      <c r="D19" s="184">
        <v>0</v>
      </c>
      <c r="E19" s="184"/>
      <c r="F19" s="184"/>
      <c r="G19" s="184">
        <f t="shared" si="1"/>
        <v>0</v>
      </c>
    </row>
    <row r="20" spans="1:7" ht="15" customHeight="1">
      <c r="A20" s="96" t="s">
        <v>128</v>
      </c>
      <c r="B20" s="184">
        <v>4960.63</v>
      </c>
      <c r="C20" s="184">
        <v>1153.15</v>
      </c>
      <c r="D20" s="184">
        <v>3807.48</v>
      </c>
      <c r="E20" s="184">
        <v>19287.14</v>
      </c>
      <c r="F20" s="184">
        <v>1148.74</v>
      </c>
      <c r="G20" s="184">
        <f t="shared" si="1"/>
        <v>18138.399999999998</v>
      </c>
    </row>
    <row r="21" spans="1:7" ht="15">
      <c r="A21" s="34" t="s">
        <v>129</v>
      </c>
      <c r="B21" s="185">
        <v>166648.6</v>
      </c>
      <c r="C21" s="184"/>
      <c r="D21" s="184">
        <v>166648.6</v>
      </c>
      <c r="E21" s="185">
        <v>64680.95</v>
      </c>
      <c r="F21" s="184"/>
      <c r="G21" s="184">
        <f t="shared" si="1"/>
        <v>64680.95</v>
      </c>
    </row>
    <row r="22" spans="1:7" ht="15" customHeight="1">
      <c r="A22" s="98" t="s">
        <v>130</v>
      </c>
      <c r="B22" s="184"/>
      <c r="C22" s="185">
        <v>140194.18</v>
      </c>
      <c r="D22" s="184">
        <v>-140194.18</v>
      </c>
      <c r="E22" s="184"/>
      <c r="F22" s="185">
        <v>119559.98</v>
      </c>
      <c r="G22" s="184">
        <f t="shared" si="1"/>
        <v>-119559.98</v>
      </c>
    </row>
    <row r="23" spans="1:7" ht="15" customHeight="1">
      <c r="A23" s="98" t="s">
        <v>131</v>
      </c>
      <c r="B23" s="184"/>
      <c r="C23" s="184">
        <v>1565.73</v>
      </c>
      <c r="D23" s="184">
        <v>-1565.73</v>
      </c>
      <c r="E23" s="184"/>
      <c r="F23" s="184">
        <v>6830.92</v>
      </c>
      <c r="G23" s="184">
        <f t="shared" si="1"/>
        <v>-6830.92</v>
      </c>
    </row>
    <row r="24" spans="1:7" ht="15" customHeight="1">
      <c r="A24" s="101" t="s">
        <v>132</v>
      </c>
      <c r="B24" s="185"/>
      <c r="C24" s="184">
        <v>48.3</v>
      </c>
      <c r="D24" s="184">
        <v>-48.3</v>
      </c>
      <c r="E24" s="185"/>
      <c r="F24" s="184">
        <v>418.95</v>
      </c>
      <c r="G24" s="184">
        <f t="shared" si="1"/>
        <v>-418.95</v>
      </c>
    </row>
    <row r="25" spans="1:7" ht="15" customHeight="1">
      <c r="A25" s="34" t="s">
        <v>133</v>
      </c>
      <c r="B25" s="184"/>
      <c r="C25" s="184"/>
      <c r="D25" s="184">
        <v>0</v>
      </c>
      <c r="E25" s="184"/>
      <c r="F25" s="184"/>
      <c r="G25" s="184">
        <f t="shared" si="1"/>
        <v>0</v>
      </c>
    </row>
    <row r="26" spans="1:7" ht="15" customHeight="1">
      <c r="A26" s="107" t="s">
        <v>134</v>
      </c>
      <c r="B26" s="187">
        <v>192152.04</v>
      </c>
      <c r="C26" s="187">
        <v>966118.55</v>
      </c>
      <c r="D26" s="211">
        <v>-773966.51</v>
      </c>
      <c r="E26" s="187">
        <f>SUM(E18+E19+E20+E21+E22+E23+E24+E25)</f>
        <v>843484.13</v>
      </c>
      <c r="F26" s="187">
        <f>SUM(F18+F19+F20+F21+F22+F23+F24+F25)</f>
        <v>1300979.44</v>
      </c>
      <c r="G26" s="211">
        <f t="shared" si="1"/>
        <v>-457495.30999999994</v>
      </c>
    </row>
    <row r="27" spans="1:7" ht="15" customHeight="1">
      <c r="A27" s="106" t="s">
        <v>135</v>
      </c>
      <c r="B27" s="183"/>
      <c r="C27" s="183"/>
      <c r="D27" s="183"/>
      <c r="E27" s="183"/>
      <c r="F27" s="183"/>
      <c r="G27" s="183"/>
    </row>
    <row r="28" spans="1:7" ht="15" customHeight="1">
      <c r="A28" s="34" t="s">
        <v>136</v>
      </c>
      <c r="B28" s="184"/>
      <c r="C28" s="184">
        <v>4358.99</v>
      </c>
      <c r="D28" s="184">
        <v>-4358.99</v>
      </c>
      <c r="E28" s="184"/>
      <c r="F28" s="184">
        <v>8358.01</v>
      </c>
      <c r="G28" s="184">
        <f>E28-F28</f>
        <v>-8358.01</v>
      </c>
    </row>
    <row r="29" spans="1:7" ht="15" customHeight="1">
      <c r="A29" s="34" t="s">
        <v>137</v>
      </c>
      <c r="B29" s="184"/>
      <c r="C29" s="184"/>
      <c r="D29" s="184">
        <v>0</v>
      </c>
      <c r="E29" s="184"/>
      <c r="F29" s="184"/>
      <c r="G29" s="184">
        <f>E29-F29</f>
        <v>0</v>
      </c>
    </row>
    <row r="30" spans="1:7" ht="15" customHeight="1">
      <c r="A30" s="34" t="s">
        <v>138</v>
      </c>
      <c r="B30" s="184"/>
      <c r="C30" s="184"/>
      <c r="D30" s="184">
        <v>0</v>
      </c>
      <c r="E30" s="184"/>
      <c r="F30" s="184"/>
      <c r="G30" s="184">
        <f>E30-F30</f>
        <v>0</v>
      </c>
    </row>
    <row r="31" spans="1:7" ht="15" customHeight="1">
      <c r="A31" s="34" t="s">
        <v>139</v>
      </c>
      <c r="B31" s="184"/>
      <c r="C31" s="184"/>
      <c r="D31" s="184">
        <v>0</v>
      </c>
      <c r="E31" s="184"/>
      <c r="F31" s="184"/>
      <c r="G31" s="184">
        <f>E31-F31</f>
        <v>0</v>
      </c>
    </row>
    <row r="32" spans="1:7" ht="15" customHeight="1">
      <c r="A32" s="34" t="s">
        <v>140</v>
      </c>
      <c r="B32" s="184"/>
      <c r="C32" s="184"/>
      <c r="D32" s="184">
        <v>0</v>
      </c>
      <c r="E32" s="184"/>
      <c r="F32" s="184"/>
      <c r="G32" s="184">
        <f>E32-F32</f>
        <v>0</v>
      </c>
    </row>
    <row r="33" spans="1:7" ht="15" customHeight="1">
      <c r="A33" s="107" t="s">
        <v>141</v>
      </c>
      <c r="B33" s="187">
        <v>0</v>
      </c>
      <c r="C33" s="187">
        <v>4358.99</v>
      </c>
      <c r="D33" s="187">
        <v>-4358.99</v>
      </c>
      <c r="E33" s="187">
        <f>SUM(E27:E32)</f>
        <v>0</v>
      </c>
      <c r="F33" s="187">
        <f>SUM(F27:F32)</f>
        <v>8358.01</v>
      </c>
      <c r="G33" s="187">
        <f>SUM(G27:G32)</f>
        <v>-8358.01</v>
      </c>
    </row>
    <row r="34" spans="1:7" ht="15" customHeight="1">
      <c r="A34" s="107" t="s">
        <v>142</v>
      </c>
      <c r="B34" s="187">
        <v>197002.04</v>
      </c>
      <c r="C34" s="187">
        <v>987601.73</v>
      </c>
      <c r="D34" s="187">
        <v>-790599.69</v>
      </c>
      <c r="E34" s="187">
        <f>E16+E26+E33</f>
        <v>2946424.13</v>
      </c>
      <c r="F34" s="187">
        <f>F16+F26+F33</f>
        <v>1795636.96</v>
      </c>
      <c r="G34" s="187">
        <f>G16+G26+G33</f>
        <v>1150787.1700000002</v>
      </c>
    </row>
    <row r="35" spans="1:7" ht="15" customHeight="1">
      <c r="A35" s="107" t="s">
        <v>143</v>
      </c>
      <c r="B35" s="187"/>
      <c r="C35" s="187"/>
      <c r="D35" s="187">
        <v>1394972.6300000001</v>
      </c>
      <c r="E35" s="187"/>
      <c r="F35" s="187"/>
      <c r="G35" s="187">
        <v>722799.5200000001</v>
      </c>
    </row>
    <row r="36" spans="1:7" ht="15" customHeight="1">
      <c r="A36" s="108" t="s">
        <v>144</v>
      </c>
      <c r="B36" s="187"/>
      <c r="C36" s="187"/>
      <c r="D36" s="187">
        <v>604372.9400000002</v>
      </c>
      <c r="E36" s="187"/>
      <c r="F36" s="187"/>
      <c r="G36" s="187">
        <f>G34+G35</f>
        <v>1873586.6900000004</v>
      </c>
    </row>
    <row r="37" spans="1:7" ht="15" customHeight="1">
      <c r="A37" s="34" t="s">
        <v>145</v>
      </c>
      <c r="B37" s="184"/>
      <c r="C37" s="184"/>
      <c r="D37" s="186"/>
      <c r="E37" s="184"/>
      <c r="F37" s="184"/>
      <c r="G37" s="184"/>
    </row>
    <row r="38" spans="1:7" ht="15" customHeight="1">
      <c r="A38" s="262"/>
      <c r="B38" s="262"/>
      <c r="C38" s="262"/>
      <c r="D38" s="262"/>
      <c r="E38" s="262"/>
      <c r="F38" s="262"/>
      <c r="G38" s="262"/>
    </row>
    <row r="39" spans="1:8" ht="15" customHeight="1">
      <c r="A39" s="7" t="str">
        <f>'справка № 1-КИС-БАЛАНС'!A47</f>
        <v>Дата  06/07/2015 г. </v>
      </c>
      <c r="B39" s="260" t="s">
        <v>357</v>
      </c>
      <c r="C39" s="260"/>
      <c r="D39" s="260" t="s">
        <v>73</v>
      </c>
      <c r="E39" s="260"/>
      <c r="F39" s="260"/>
      <c r="G39" s="260"/>
      <c r="H39" s="2"/>
    </row>
    <row r="40" spans="1:8" ht="15" customHeight="1">
      <c r="A40" s="5"/>
      <c r="B40" s="260" t="str">
        <f>'справка № 1-КИС-БАЛАНС'!B48:C48</f>
        <v>Венцислава Миронова</v>
      </c>
      <c r="C40" s="260"/>
      <c r="D40" s="260" t="s">
        <v>375</v>
      </c>
      <c r="E40" s="260"/>
      <c r="F40" s="260"/>
      <c r="G40" s="260"/>
      <c r="H40" s="2"/>
    </row>
    <row r="41" spans="2:8" ht="15" customHeight="1">
      <c r="B41" s="82"/>
      <c r="C41" s="82"/>
      <c r="D41" s="8"/>
      <c r="E41" s="82"/>
      <c r="F41" s="82"/>
      <c r="G41" s="82"/>
      <c r="H41" s="2"/>
    </row>
    <row r="42" spans="2:8" ht="15" customHeight="1">
      <c r="B42" s="82"/>
      <c r="C42" s="82"/>
      <c r="D42" s="82"/>
      <c r="E42" s="82"/>
      <c r="F42" s="82"/>
      <c r="G42" s="82"/>
      <c r="H42" s="2"/>
    </row>
    <row r="43" spans="2:8" ht="15" customHeight="1">
      <c r="B43" s="82"/>
      <c r="C43" s="82"/>
      <c r="D43" s="82"/>
      <c r="E43" s="9"/>
      <c r="F43" s="9"/>
      <c r="G43" s="82"/>
      <c r="H43" s="2"/>
    </row>
    <row r="44" spans="2:8" ht="15" customHeight="1">
      <c r="B44" s="82"/>
      <c r="C44" s="82"/>
      <c r="D44" s="82"/>
      <c r="E44" s="82"/>
      <c r="F44" s="82"/>
      <c r="G44" s="82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7"/>
      <c r="C46" s="7"/>
      <c r="D46" s="7"/>
      <c r="E46" s="7"/>
      <c r="F46" s="7"/>
      <c r="G46" s="7"/>
    </row>
    <row r="47" spans="2:7" ht="15" customHeight="1">
      <c r="B47" s="7"/>
      <c r="C47" s="7"/>
      <c r="D47" s="7"/>
      <c r="E47" s="7"/>
      <c r="F47" s="7"/>
      <c r="G47" s="7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5.7109375" style="112" customWidth="1"/>
    <col min="2" max="8" width="11.7109375" style="112" customWidth="1"/>
    <col min="9" max="9" width="9.28125" style="11" customWidth="1"/>
    <col min="10" max="16384" width="9.140625" style="11" customWidth="1"/>
  </cols>
  <sheetData>
    <row r="1" spans="1:8" ht="15">
      <c r="A1" s="268" t="s">
        <v>146</v>
      </c>
      <c r="B1" s="268"/>
      <c r="C1" s="268"/>
      <c r="D1" s="268"/>
      <c r="E1" s="268"/>
      <c r="F1" s="268"/>
      <c r="G1" s="268"/>
      <c r="H1" s="268"/>
    </row>
    <row r="2" spans="1:8" ht="15" customHeight="1">
      <c r="A2" s="267" t="s">
        <v>147</v>
      </c>
      <c r="B2" s="267"/>
      <c r="C2" s="267"/>
      <c r="D2" s="267"/>
      <c r="E2" s="267"/>
      <c r="F2" s="267"/>
      <c r="G2" s="267"/>
      <c r="H2" s="267"/>
    </row>
    <row r="3" spans="1:8" ht="15">
      <c r="A3" s="265"/>
      <c r="B3" s="265"/>
      <c r="C3" s="265"/>
      <c r="D3" s="265"/>
      <c r="E3" s="265"/>
      <c r="F3" s="265"/>
      <c r="G3" s="265"/>
      <c r="H3" s="265"/>
    </row>
    <row r="4" spans="1:8" ht="15" customHeight="1">
      <c r="A4" s="270" t="str">
        <f>+'справка № 3-КИС-ОПП'!A4:B4</f>
        <v>Наименование на КИС: ДФ Скай Нови Акции</v>
      </c>
      <c r="B4" s="270"/>
      <c r="C4" s="270"/>
      <c r="D4" s="270"/>
      <c r="E4" s="269" t="s">
        <v>2</v>
      </c>
      <c r="F4" s="269"/>
      <c r="G4" s="269"/>
      <c r="H4" s="269"/>
    </row>
    <row r="5" spans="1:8" ht="15" customHeight="1">
      <c r="A5" s="270" t="str">
        <f>'справка № 1-КИС-БАЛАНС'!A5:C5</f>
        <v>Отчетен период 30/06/2015 г. </v>
      </c>
      <c r="B5" s="270"/>
      <c r="C5" s="270"/>
      <c r="D5" s="270"/>
      <c r="E5" s="271" t="s">
        <v>148</v>
      </c>
      <c r="F5" s="271"/>
      <c r="G5" s="271"/>
      <c r="H5" s="271"/>
    </row>
    <row r="6" spans="1:8" ht="32.25" customHeight="1">
      <c r="A6" s="264" t="s">
        <v>149</v>
      </c>
      <c r="B6" s="264" t="s">
        <v>150</v>
      </c>
      <c r="C6" s="264" t="s">
        <v>151</v>
      </c>
      <c r="D6" s="264"/>
      <c r="E6" s="264"/>
      <c r="F6" s="264" t="s">
        <v>152</v>
      </c>
      <c r="G6" s="264"/>
      <c r="H6" s="264" t="s">
        <v>153</v>
      </c>
    </row>
    <row r="7" spans="1:8" ht="12.75" customHeight="1">
      <c r="A7" s="264"/>
      <c r="B7" s="264"/>
      <c r="C7" s="264" t="s">
        <v>154</v>
      </c>
      <c r="D7" s="264" t="s">
        <v>155</v>
      </c>
      <c r="E7" s="264" t="s">
        <v>156</v>
      </c>
      <c r="F7" s="264" t="s">
        <v>157</v>
      </c>
      <c r="G7" s="264" t="s">
        <v>158</v>
      </c>
      <c r="H7" s="264"/>
    </row>
    <row r="8" spans="1:8" ht="60" customHeight="1">
      <c r="A8" s="264"/>
      <c r="B8" s="264"/>
      <c r="C8" s="264"/>
      <c r="D8" s="264"/>
      <c r="E8" s="264"/>
      <c r="F8" s="264"/>
      <c r="G8" s="264"/>
      <c r="H8" s="264"/>
    </row>
    <row r="9" spans="1:8" ht="15">
      <c r="A9" s="179" t="s">
        <v>10</v>
      </c>
      <c r="B9" s="179">
        <v>1</v>
      </c>
      <c r="C9" s="179">
        <v>2</v>
      </c>
      <c r="D9" s="179">
        <v>3</v>
      </c>
      <c r="E9" s="179">
        <v>4</v>
      </c>
      <c r="F9" s="179">
        <v>5</v>
      </c>
      <c r="G9" s="179">
        <v>6</v>
      </c>
      <c r="H9" s="179">
        <v>7</v>
      </c>
    </row>
    <row r="10" spans="1:8" ht="30">
      <c r="A10" s="119" t="s">
        <v>159</v>
      </c>
      <c r="B10" s="192">
        <v>11468044</v>
      </c>
      <c r="C10" s="192">
        <v>968188</v>
      </c>
      <c r="D10" s="192">
        <v>0</v>
      </c>
      <c r="E10" s="192">
        <v>0</v>
      </c>
      <c r="F10" s="192">
        <v>6211677</v>
      </c>
      <c r="G10" s="192">
        <v>-9816583</v>
      </c>
      <c r="H10" s="192">
        <f>SUM(B10:G10)</f>
        <v>8831326</v>
      </c>
    </row>
    <row r="11" spans="1:10" ht="30">
      <c r="A11" s="119" t="s">
        <v>160</v>
      </c>
      <c r="B11" s="192">
        <f>B10</f>
        <v>11468044</v>
      </c>
      <c r="C11" s="192">
        <f aca="true" t="shared" si="0" ref="C11:G12">C10</f>
        <v>968188</v>
      </c>
      <c r="D11" s="192">
        <f t="shared" si="0"/>
        <v>0</v>
      </c>
      <c r="E11" s="192">
        <f t="shared" si="0"/>
        <v>0</v>
      </c>
      <c r="F11" s="192">
        <f t="shared" si="0"/>
        <v>6211677</v>
      </c>
      <c r="G11" s="192">
        <f t="shared" si="0"/>
        <v>-9816583</v>
      </c>
      <c r="H11" s="192">
        <f>SUM(B11:G11)</f>
        <v>8831326</v>
      </c>
      <c r="I11" s="109"/>
      <c r="J11" s="109"/>
    </row>
    <row r="12" spans="1:8" ht="15" customHeight="1">
      <c r="A12" s="119" t="s">
        <v>161</v>
      </c>
      <c r="B12" s="193">
        <f>B11</f>
        <v>11468044</v>
      </c>
      <c r="C12" s="193">
        <f t="shared" si="0"/>
        <v>968188</v>
      </c>
      <c r="D12" s="193">
        <f t="shared" si="0"/>
        <v>0</v>
      </c>
      <c r="E12" s="193">
        <f t="shared" si="0"/>
        <v>0</v>
      </c>
      <c r="F12" s="193">
        <f t="shared" si="0"/>
        <v>6211677</v>
      </c>
      <c r="G12" s="193">
        <f t="shared" si="0"/>
        <v>-9816583</v>
      </c>
      <c r="H12" s="192">
        <f>SUM(B12:G12)</f>
        <v>8831326</v>
      </c>
    </row>
    <row r="13" spans="1:8" ht="15" customHeight="1">
      <c r="A13" s="119" t="s">
        <v>162</v>
      </c>
      <c r="B13" s="194"/>
      <c r="C13" s="194"/>
      <c r="D13" s="194"/>
      <c r="E13" s="194"/>
      <c r="F13" s="194"/>
      <c r="G13" s="194"/>
      <c r="H13" s="194"/>
    </row>
    <row r="14" spans="1:8" ht="30">
      <c r="A14" s="120" t="s">
        <v>163</v>
      </c>
      <c r="B14" s="195"/>
      <c r="C14" s="195"/>
      <c r="D14" s="195"/>
      <c r="E14" s="195"/>
      <c r="F14" s="195"/>
      <c r="G14" s="195"/>
      <c r="H14" s="195"/>
    </row>
    <row r="15" spans="1:8" ht="15">
      <c r="A15" s="120" t="s">
        <v>164</v>
      </c>
      <c r="B15" s="196"/>
      <c r="C15" s="196"/>
      <c r="D15" s="196"/>
      <c r="E15" s="196"/>
      <c r="F15" s="196"/>
      <c r="G15" s="196"/>
      <c r="H15" s="195"/>
    </row>
    <row r="16" spans="1:9" ht="30" customHeight="1">
      <c r="A16" s="119" t="s">
        <v>165</v>
      </c>
      <c r="B16" s="193">
        <f aca="true" t="shared" si="1" ref="B16:G16">SUM(B12:B15)</f>
        <v>11468044</v>
      </c>
      <c r="C16" s="193">
        <f t="shared" si="1"/>
        <v>968188</v>
      </c>
      <c r="D16" s="193">
        <f t="shared" si="1"/>
        <v>0</v>
      </c>
      <c r="E16" s="193">
        <f t="shared" si="1"/>
        <v>0</v>
      </c>
      <c r="F16" s="193">
        <f t="shared" si="1"/>
        <v>6211677</v>
      </c>
      <c r="G16" s="193">
        <f t="shared" si="1"/>
        <v>-9816583</v>
      </c>
      <c r="H16" s="192">
        <f>SUM(B16:G16)</f>
        <v>8831326</v>
      </c>
      <c r="I16" s="204">
        <f>+'справка № 1-КИС-БАЛАНС'!F21</f>
        <v>8831326</v>
      </c>
    </row>
    <row r="17" spans="1:8" ht="30" customHeight="1">
      <c r="A17" s="119" t="s">
        <v>166</v>
      </c>
      <c r="B17" s="194">
        <f>SUM(B18:B19)</f>
        <v>-16461.35</v>
      </c>
      <c r="C17" s="194">
        <f aca="true" t="shared" si="2" ref="C17:H17">SUM(C18:C19)</f>
        <v>4042.75</v>
      </c>
      <c r="D17" s="194">
        <f t="shared" si="2"/>
        <v>0</v>
      </c>
      <c r="E17" s="194">
        <f t="shared" si="2"/>
        <v>0</v>
      </c>
      <c r="F17" s="194">
        <f t="shared" si="2"/>
        <v>0</v>
      </c>
      <c r="G17" s="194">
        <f t="shared" si="2"/>
        <v>0</v>
      </c>
      <c r="H17" s="194">
        <f t="shared" si="2"/>
        <v>-12418.600000000002</v>
      </c>
    </row>
    <row r="18" spans="1:8" ht="15">
      <c r="A18" s="120" t="s">
        <v>167</v>
      </c>
      <c r="B18" s="212">
        <v>6231.42</v>
      </c>
      <c r="C18" s="197">
        <v>-1525.83</v>
      </c>
      <c r="D18" s="195"/>
      <c r="E18" s="195"/>
      <c r="F18" s="195"/>
      <c r="G18" s="195"/>
      <c r="H18" s="195">
        <f>SUM(B18:G18)</f>
        <v>4705.59</v>
      </c>
    </row>
    <row r="19" spans="1:8" ht="15">
      <c r="A19" s="120" t="s">
        <v>168</v>
      </c>
      <c r="B19" s="197">
        <v>-22692.77</v>
      </c>
      <c r="C19" s="197">
        <v>5568.58</v>
      </c>
      <c r="D19" s="195"/>
      <c r="E19" s="195"/>
      <c r="F19" s="195"/>
      <c r="G19" s="195"/>
      <c r="H19" s="195">
        <f>SUM(B19:G19)</f>
        <v>-17124.190000000002</v>
      </c>
    </row>
    <row r="20" spans="1:8" ht="15">
      <c r="A20" s="119" t="s">
        <v>169</v>
      </c>
      <c r="B20" s="194"/>
      <c r="C20" s="194"/>
      <c r="D20" s="194"/>
      <c r="E20" s="194"/>
      <c r="F20" s="194">
        <f>+'справка № 2-КИС-ОД'!B29</f>
        <v>0</v>
      </c>
      <c r="G20" s="194">
        <f>-'справка № 2-КИС-ОД'!E29</f>
        <v>-391366.98999999836</v>
      </c>
      <c r="H20" s="194">
        <f>SUM(B20:G20)</f>
        <v>-391366.98999999836</v>
      </c>
    </row>
    <row r="21" spans="1:8" ht="15" customHeight="1">
      <c r="A21" s="120" t="s">
        <v>170</v>
      </c>
      <c r="B21" s="196"/>
      <c r="D21" s="196"/>
      <c r="E21" s="196"/>
      <c r="F21" s="196"/>
      <c r="G21" s="195"/>
      <c r="H21" s="195"/>
    </row>
    <row r="22" spans="1:8" ht="15">
      <c r="A22" s="120" t="s">
        <v>171</v>
      </c>
      <c r="B22" s="195"/>
      <c r="C22" s="195"/>
      <c r="D22" s="195"/>
      <c r="E22" s="195"/>
      <c r="F22" s="195"/>
      <c r="G22" s="195"/>
      <c r="H22" s="195"/>
    </row>
    <row r="23" spans="1:8" ht="15">
      <c r="A23" s="120" t="s">
        <v>172</v>
      </c>
      <c r="B23" s="196"/>
      <c r="C23" s="196"/>
      <c r="D23" s="196"/>
      <c r="E23" s="196"/>
      <c r="F23" s="196"/>
      <c r="G23" s="196"/>
      <c r="H23" s="195"/>
    </row>
    <row r="24" spans="1:8" ht="15">
      <c r="A24" s="120" t="s">
        <v>173</v>
      </c>
      <c r="B24" s="196"/>
      <c r="C24" s="196"/>
      <c r="D24" s="196"/>
      <c r="E24" s="196"/>
      <c r="F24" s="196"/>
      <c r="G24" s="196"/>
      <c r="H24" s="195"/>
    </row>
    <row r="25" spans="1:8" ht="45" customHeight="1">
      <c r="A25" s="120" t="s">
        <v>174</v>
      </c>
      <c r="B25" s="196"/>
      <c r="C25" s="196"/>
      <c r="D25" s="196"/>
      <c r="E25" s="196"/>
      <c r="F25" s="196"/>
      <c r="G25" s="196"/>
      <c r="H25" s="195"/>
    </row>
    <row r="26" spans="1:8" ht="15">
      <c r="A26" s="120" t="s">
        <v>175</v>
      </c>
      <c r="B26" s="195"/>
      <c r="C26" s="195"/>
      <c r="D26" s="195"/>
      <c r="E26" s="195"/>
      <c r="F26" s="195"/>
      <c r="G26" s="195"/>
      <c r="H26" s="195"/>
    </row>
    <row r="27" spans="1:8" ht="15">
      <c r="A27" s="120" t="s">
        <v>176</v>
      </c>
      <c r="B27" s="196"/>
      <c r="C27" s="196"/>
      <c r="D27" s="196"/>
      <c r="E27" s="196"/>
      <c r="F27" s="196"/>
      <c r="G27" s="196"/>
      <c r="H27" s="195"/>
    </row>
    <row r="28" spans="1:8" ht="30" customHeight="1">
      <c r="A28" s="120" t="s">
        <v>177</v>
      </c>
      <c r="B28" s="196"/>
      <c r="C28" s="196"/>
      <c r="D28" s="196"/>
      <c r="E28" s="196"/>
      <c r="F28" s="196"/>
      <c r="G28" s="196"/>
      <c r="H28" s="195"/>
    </row>
    <row r="29" spans="1:8" ht="15">
      <c r="A29" s="120" t="s">
        <v>175</v>
      </c>
      <c r="B29" s="195"/>
      <c r="C29" s="195"/>
      <c r="D29" s="195"/>
      <c r="E29" s="195"/>
      <c r="F29" s="195"/>
      <c r="G29" s="195"/>
      <c r="H29" s="195"/>
    </row>
    <row r="30" spans="1:8" ht="15">
      <c r="A30" s="120" t="s">
        <v>176</v>
      </c>
      <c r="B30" s="196"/>
      <c r="C30" s="196"/>
      <c r="D30" s="196"/>
      <c r="E30" s="196"/>
      <c r="F30" s="196"/>
      <c r="G30" s="196"/>
      <c r="H30" s="195"/>
    </row>
    <row r="31" spans="1:8" ht="15">
      <c r="A31" s="120" t="s">
        <v>178</v>
      </c>
      <c r="B31" s="196"/>
      <c r="C31" s="196"/>
      <c r="D31" s="196"/>
      <c r="E31" s="196"/>
      <c r="F31" s="196"/>
      <c r="G31" s="208"/>
      <c r="H31" s="195"/>
    </row>
    <row r="32" spans="1:10" ht="15" customHeight="1">
      <c r="A32" s="180" t="s">
        <v>179</v>
      </c>
      <c r="B32" s="198">
        <f aca="true" t="shared" si="3" ref="B32:G32">B16+B17+B20</f>
        <v>11451582.65</v>
      </c>
      <c r="C32" s="198">
        <f t="shared" si="3"/>
        <v>972230.75</v>
      </c>
      <c r="D32" s="198">
        <f t="shared" si="3"/>
        <v>0</v>
      </c>
      <c r="E32" s="198">
        <f t="shared" si="3"/>
        <v>0</v>
      </c>
      <c r="F32" s="198">
        <f t="shared" si="3"/>
        <v>6211677</v>
      </c>
      <c r="G32" s="198">
        <f t="shared" si="3"/>
        <v>-10207949.989999998</v>
      </c>
      <c r="H32" s="198">
        <f>SUM(B32:G32)</f>
        <v>8427540.41</v>
      </c>
      <c r="I32" s="204">
        <f>+'справка № 1-КИС-БАЛАНС'!E21</f>
        <v>8427539.650000002</v>
      </c>
      <c r="J32" s="218"/>
    </row>
    <row r="33" spans="1:9" ht="14.25" customHeight="1">
      <c r="A33" s="120" t="s">
        <v>180</v>
      </c>
      <c r="B33" s="121"/>
      <c r="C33" s="121"/>
      <c r="D33" s="121"/>
      <c r="E33" s="121"/>
      <c r="F33" s="121"/>
      <c r="G33" s="121"/>
      <c r="H33" s="121"/>
      <c r="I33" s="210"/>
    </row>
    <row r="34" spans="1:8" ht="30" customHeight="1">
      <c r="A34" s="182" t="s">
        <v>181</v>
      </c>
      <c r="B34" s="181"/>
      <c r="C34" s="181"/>
      <c r="D34" s="181"/>
      <c r="E34" s="181"/>
      <c r="F34" s="181"/>
      <c r="G34" s="181"/>
      <c r="H34" s="181"/>
    </row>
    <row r="35" spans="1:8" ht="15">
      <c r="A35" s="266"/>
      <c r="B35" s="266"/>
      <c r="C35" s="266"/>
      <c r="D35" s="266"/>
      <c r="E35" s="266"/>
      <c r="F35" s="266"/>
      <c r="G35" s="266"/>
      <c r="H35" s="266"/>
    </row>
    <row r="36" spans="1:8" ht="15" customHeight="1">
      <c r="A36" s="110" t="str">
        <f>'справка № 1-КИС-БАЛАНС'!A47</f>
        <v>Дата  06/07/2015 г. </v>
      </c>
      <c r="B36" s="273" t="s">
        <v>357</v>
      </c>
      <c r="C36" s="273"/>
      <c r="D36" s="273"/>
      <c r="E36" s="263" t="s">
        <v>73</v>
      </c>
      <c r="F36" s="263"/>
      <c r="G36" s="263"/>
      <c r="H36" s="263"/>
    </row>
    <row r="37" spans="1:9" ht="15" customHeight="1">
      <c r="A37" s="111"/>
      <c r="B37" s="274" t="str">
        <f>'справка № 1-КИС-БАЛАНС'!B48:C48</f>
        <v>Венцислава Миронова</v>
      </c>
      <c r="C37" s="274"/>
      <c r="D37" s="274"/>
      <c r="E37" s="272" t="s">
        <v>375</v>
      </c>
      <c r="F37" s="272"/>
      <c r="G37" s="272"/>
      <c r="H37" s="272"/>
      <c r="I37" s="19"/>
    </row>
    <row r="38" spans="2:9" ht="15">
      <c r="B38" s="113"/>
      <c r="C38" s="113"/>
      <c r="D38" s="113"/>
      <c r="E38" s="113"/>
      <c r="F38" s="113"/>
      <c r="G38" s="113"/>
      <c r="H38" s="114"/>
      <c r="I38" s="19"/>
    </row>
    <row r="39" spans="1:8" ht="15">
      <c r="A39" s="115"/>
      <c r="B39"/>
      <c r="C39"/>
      <c r="D39" s="116"/>
      <c r="E39" s="116"/>
      <c r="F39" s="116"/>
      <c r="G39" s="116"/>
      <c r="H39" s="117"/>
    </row>
    <row r="40" spans="8:9" ht="15" customHeight="1">
      <c r="H40" s="118"/>
      <c r="I40" s="118"/>
    </row>
  </sheetData>
  <sheetProtection selectLockedCells="1" selectUnlockedCells="1"/>
  <mergeCells count="22">
    <mergeCell ref="E37:H37"/>
    <mergeCell ref="B36:D36"/>
    <mergeCell ref="B37:D37"/>
    <mergeCell ref="D7:D8"/>
    <mergeCell ref="E7:E8"/>
    <mergeCell ref="H6:H8"/>
    <mergeCell ref="C6:E6"/>
    <mergeCell ref="F6:G6"/>
    <mergeCell ref="C7:C8"/>
    <mergeCell ref="F7:F8"/>
    <mergeCell ref="A2:H2"/>
    <mergeCell ref="A1:H1"/>
    <mergeCell ref="E4:H4"/>
    <mergeCell ref="A4:D4"/>
    <mergeCell ref="E5:H5"/>
    <mergeCell ref="A5:D5"/>
    <mergeCell ref="E36:H36"/>
    <mergeCell ref="B6:B8"/>
    <mergeCell ref="A3:H3"/>
    <mergeCell ref="G7:G8"/>
    <mergeCell ref="A35:H35"/>
    <mergeCell ref="A6:A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2:G12 B34:H34 B15:G16 B23:G25 B32:H3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160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2.140625" style="122" customWidth="1"/>
    <col min="2" max="2" width="14.57421875" style="122" customWidth="1"/>
    <col min="3" max="3" width="10.140625" style="122" customWidth="1"/>
    <col min="4" max="4" width="10.7109375" style="122" customWidth="1"/>
    <col min="5" max="5" width="10.00390625" style="122" customWidth="1"/>
    <col min="6" max="6" width="7.7109375" style="122" customWidth="1"/>
    <col min="7" max="7" width="7.28125" style="122" customWidth="1"/>
    <col min="8" max="8" width="10.00390625" style="122" customWidth="1"/>
    <col min="9" max="9" width="10.140625" style="122" customWidth="1"/>
    <col min="10" max="10" width="8.8515625" style="122" customWidth="1"/>
    <col min="11" max="11" width="8.57421875" style="122" customWidth="1"/>
    <col min="12" max="12" width="8.8515625" style="122" customWidth="1"/>
    <col min="13" max="13" width="7.7109375" style="122" customWidth="1"/>
    <col min="14" max="14" width="6.8515625" style="122" customWidth="1"/>
    <col min="15" max="15" width="10.00390625" style="122" customWidth="1"/>
    <col min="16" max="16" width="11.00390625" style="122" customWidth="1"/>
    <col min="17" max="16384" width="9.140625" style="122" customWidth="1"/>
  </cols>
  <sheetData>
    <row r="1" spans="1:16" ht="15" customHeight="1">
      <c r="A1" s="284" t="s">
        <v>182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</row>
    <row r="2" spans="1:16" ht="15" customHeight="1">
      <c r="A2" s="285" t="s">
        <v>183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</row>
    <row r="3" spans="1:16" ht="1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</row>
    <row r="4" spans="1:16" ht="15" customHeight="1">
      <c r="A4" s="279" t="str">
        <f>+'справка № 4-КИС-ОСК'!A4:D4</f>
        <v>Наименование на КИС: ДФ Скай Нови Акции</v>
      </c>
      <c r="B4" s="279"/>
      <c r="C4" s="279"/>
      <c r="D4" s="279"/>
      <c r="E4" s="279"/>
      <c r="F4" s="279"/>
      <c r="G4" s="279"/>
      <c r="H4" s="281" t="s">
        <v>2</v>
      </c>
      <c r="I4" s="281"/>
      <c r="J4" s="281"/>
      <c r="K4" s="281"/>
      <c r="L4" s="281"/>
      <c r="M4" s="281"/>
      <c r="N4" s="281"/>
      <c r="O4" s="281"/>
      <c r="P4" s="281"/>
    </row>
    <row r="5" spans="1:16" ht="15" customHeight="1">
      <c r="A5" s="280" t="str">
        <f>'справка № 1-КИС-БАЛАНС'!A5:C5</f>
        <v>Отчетен период 30/06/2015 г. </v>
      </c>
      <c r="B5" s="280"/>
      <c r="C5" s="280"/>
      <c r="D5" s="280"/>
      <c r="E5" s="280"/>
      <c r="F5" s="280"/>
      <c r="G5" s="280"/>
      <c r="H5" s="282" t="s">
        <v>3</v>
      </c>
      <c r="I5" s="282"/>
      <c r="J5" s="282"/>
      <c r="K5" s="282"/>
      <c r="L5" s="282"/>
      <c r="M5" s="282"/>
      <c r="N5" s="282"/>
      <c r="O5" s="282"/>
      <c r="P5" s="282"/>
    </row>
    <row r="6" spans="1:16" s="123" customFormat="1" ht="39" customHeight="1">
      <c r="A6" s="277" t="s">
        <v>149</v>
      </c>
      <c r="B6" s="277" t="s">
        <v>184</v>
      </c>
      <c r="C6" s="277"/>
      <c r="D6" s="277"/>
      <c r="E6" s="277"/>
      <c r="F6" s="277" t="s">
        <v>185</v>
      </c>
      <c r="G6" s="277"/>
      <c r="H6" s="277" t="s">
        <v>186</v>
      </c>
      <c r="I6" s="277" t="s">
        <v>187</v>
      </c>
      <c r="J6" s="277"/>
      <c r="K6" s="277"/>
      <c r="L6" s="277"/>
      <c r="M6" s="277" t="s">
        <v>185</v>
      </c>
      <c r="N6" s="277"/>
      <c r="O6" s="277" t="s">
        <v>188</v>
      </c>
      <c r="P6" s="277" t="s">
        <v>189</v>
      </c>
    </row>
    <row r="7" spans="1:16" s="123" customFormat="1" ht="75">
      <c r="A7" s="277"/>
      <c r="B7" s="148" t="s">
        <v>190</v>
      </c>
      <c r="C7" s="148" t="s">
        <v>191</v>
      </c>
      <c r="D7" s="148" t="s">
        <v>192</v>
      </c>
      <c r="E7" s="148" t="s">
        <v>193</v>
      </c>
      <c r="F7" s="148" t="s">
        <v>194</v>
      </c>
      <c r="G7" s="148" t="s">
        <v>195</v>
      </c>
      <c r="H7" s="277"/>
      <c r="I7" s="148" t="s">
        <v>190</v>
      </c>
      <c r="J7" s="148" t="s">
        <v>196</v>
      </c>
      <c r="K7" s="148" t="s">
        <v>197</v>
      </c>
      <c r="L7" s="148" t="s">
        <v>198</v>
      </c>
      <c r="M7" s="148" t="s">
        <v>194</v>
      </c>
      <c r="N7" s="148" t="s">
        <v>195</v>
      </c>
      <c r="O7" s="277"/>
      <c r="P7" s="277"/>
    </row>
    <row r="8" spans="1:16" s="123" customFormat="1" ht="15" customHeight="1">
      <c r="A8" s="149" t="s">
        <v>10</v>
      </c>
      <c r="B8" s="148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148">
        <v>14</v>
      </c>
      <c r="P8" s="148">
        <v>15</v>
      </c>
    </row>
    <row r="9" spans="1:16" ht="15" customHeight="1">
      <c r="A9" s="150" t="s">
        <v>199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</row>
    <row r="10" spans="1:26" ht="15" customHeight="1">
      <c r="A10" s="152" t="s">
        <v>200</v>
      </c>
      <c r="B10" s="47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24"/>
      <c r="R10" s="124"/>
      <c r="S10" s="124"/>
      <c r="T10" s="124"/>
      <c r="U10" s="124"/>
      <c r="V10" s="124"/>
      <c r="W10" s="124"/>
      <c r="X10" s="124"/>
      <c r="Y10" s="124"/>
      <c r="Z10" s="124"/>
    </row>
    <row r="11" spans="1:26" ht="15" customHeight="1">
      <c r="A11" s="152" t="s">
        <v>201</v>
      </c>
      <c r="B11" s="47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24"/>
      <c r="R11" s="124"/>
      <c r="S11" s="124"/>
      <c r="T11" s="124"/>
      <c r="U11" s="124"/>
      <c r="V11" s="124"/>
      <c r="W11" s="124"/>
      <c r="X11" s="124"/>
      <c r="Y11" s="124"/>
      <c r="Z11" s="124"/>
    </row>
    <row r="12" spans="1:26" ht="15" customHeight="1">
      <c r="A12" s="154" t="s">
        <v>202</v>
      </c>
      <c r="B12" s="155"/>
      <c r="C12" s="156"/>
      <c r="D12" s="156"/>
      <c r="E12" s="153"/>
      <c r="F12" s="156"/>
      <c r="G12" s="156"/>
      <c r="H12" s="153"/>
      <c r="I12" s="156"/>
      <c r="J12" s="156"/>
      <c r="K12" s="156"/>
      <c r="L12" s="153"/>
      <c r="M12" s="156"/>
      <c r="N12" s="156"/>
      <c r="O12" s="153"/>
      <c r="P12" s="153"/>
      <c r="Q12" s="124"/>
      <c r="R12" s="124"/>
      <c r="S12" s="124"/>
      <c r="T12" s="124"/>
      <c r="U12" s="124"/>
      <c r="V12" s="124"/>
      <c r="W12" s="124"/>
      <c r="X12" s="124"/>
      <c r="Y12" s="124"/>
      <c r="Z12" s="124"/>
    </row>
    <row r="13" spans="1:26" ht="15" customHeight="1">
      <c r="A13" s="152" t="s">
        <v>203</v>
      </c>
      <c r="B13" s="155"/>
      <c r="C13" s="156"/>
      <c r="D13" s="156"/>
      <c r="E13" s="153"/>
      <c r="F13" s="156"/>
      <c r="G13" s="156"/>
      <c r="H13" s="153"/>
      <c r="I13" s="156"/>
      <c r="J13" s="156"/>
      <c r="K13" s="156"/>
      <c r="L13" s="153"/>
      <c r="M13" s="156"/>
      <c r="N13" s="156"/>
      <c r="O13" s="153"/>
      <c r="P13" s="153"/>
      <c r="Q13" s="124"/>
      <c r="R13" s="124"/>
      <c r="S13" s="124"/>
      <c r="T13" s="124"/>
      <c r="U13" s="124"/>
      <c r="V13" s="124"/>
      <c r="W13" s="124"/>
      <c r="X13" s="124"/>
      <c r="Y13" s="124"/>
      <c r="Z13" s="124"/>
    </row>
    <row r="14" spans="1:26" ht="15" customHeight="1">
      <c r="A14" s="152" t="s">
        <v>47</v>
      </c>
      <c r="B14" s="156"/>
      <c r="C14" s="156"/>
      <c r="D14" s="156"/>
      <c r="E14" s="153"/>
      <c r="F14" s="156"/>
      <c r="G14" s="156"/>
      <c r="H14" s="153"/>
      <c r="I14" s="156"/>
      <c r="J14" s="156"/>
      <c r="K14" s="156"/>
      <c r="L14" s="153"/>
      <c r="M14" s="156"/>
      <c r="N14" s="156"/>
      <c r="O14" s="153"/>
      <c r="P14" s="153"/>
      <c r="Q14" s="124"/>
      <c r="R14" s="124"/>
      <c r="S14" s="124"/>
      <c r="T14" s="124"/>
      <c r="U14" s="124"/>
      <c r="V14" s="124"/>
      <c r="W14" s="124"/>
      <c r="X14" s="124"/>
      <c r="Y14" s="124"/>
      <c r="Z14" s="124"/>
    </row>
    <row r="15" spans="1:26" ht="15" customHeight="1">
      <c r="A15" s="152" t="s">
        <v>204</v>
      </c>
      <c r="B15" s="156"/>
      <c r="C15" s="156"/>
      <c r="D15" s="156"/>
      <c r="E15" s="153"/>
      <c r="F15" s="156"/>
      <c r="G15" s="156"/>
      <c r="H15" s="153"/>
      <c r="I15" s="156"/>
      <c r="J15" s="156"/>
      <c r="K15" s="156"/>
      <c r="L15" s="153"/>
      <c r="M15" s="156"/>
      <c r="N15" s="156"/>
      <c r="O15" s="153"/>
      <c r="P15" s="153"/>
      <c r="Q15" s="124"/>
      <c r="R15" s="124"/>
      <c r="S15" s="124"/>
      <c r="T15" s="124"/>
      <c r="U15" s="124"/>
      <c r="V15" s="124"/>
      <c r="W15" s="124"/>
      <c r="X15" s="124"/>
      <c r="Y15" s="124"/>
      <c r="Z15" s="124"/>
    </row>
    <row r="16" spans="1:26" ht="15" customHeight="1">
      <c r="A16" s="157" t="s">
        <v>205</v>
      </c>
      <c r="B16" s="158"/>
      <c r="C16" s="158"/>
      <c r="D16" s="158"/>
      <c r="E16" s="151"/>
      <c r="F16" s="158"/>
      <c r="G16" s="158"/>
      <c r="H16" s="151"/>
      <c r="I16" s="158"/>
      <c r="J16" s="158"/>
      <c r="K16" s="158"/>
      <c r="L16" s="151"/>
      <c r="M16" s="158"/>
      <c r="N16" s="158"/>
      <c r="O16" s="151"/>
      <c r="P16" s="151"/>
      <c r="Q16" s="124"/>
      <c r="R16" s="124"/>
      <c r="S16" s="124"/>
      <c r="T16" s="124"/>
      <c r="U16" s="124"/>
      <c r="V16" s="124"/>
      <c r="W16" s="124"/>
      <c r="X16" s="124"/>
      <c r="Y16" s="124"/>
      <c r="Z16" s="124"/>
    </row>
    <row r="17" spans="1:26" ht="15" customHeigh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124"/>
      <c r="R17" s="124"/>
      <c r="S17" s="124"/>
      <c r="T17" s="124"/>
      <c r="U17" s="124"/>
      <c r="V17" s="124"/>
      <c r="W17" s="124"/>
      <c r="X17" s="124"/>
      <c r="Y17" s="124"/>
      <c r="Z17" s="124"/>
    </row>
    <row r="18" spans="1:26" ht="15" customHeight="1">
      <c r="A18" s="125" t="str">
        <f>'справка № 1-КИС-БАЛАНС'!A47</f>
        <v>Дата  06/07/2015 г. </v>
      </c>
      <c r="B18" s="275" t="s">
        <v>357</v>
      </c>
      <c r="C18" s="275"/>
      <c r="D18" s="275"/>
      <c r="E18" s="275"/>
      <c r="F18" s="275"/>
      <c r="G18" s="275"/>
      <c r="H18" s="275"/>
      <c r="I18" s="263" t="s">
        <v>73</v>
      </c>
      <c r="J18" s="263"/>
      <c r="K18" s="263"/>
      <c r="L18" s="263"/>
      <c r="M18" s="263"/>
      <c r="N18" s="263"/>
      <c r="O18" s="263"/>
      <c r="P18" s="263"/>
      <c r="Q18" s="126"/>
      <c r="R18" s="126"/>
      <c r="S18" s="126"/>
      <c r="T18" s="126"/>
      <c r="U18" s="126"/>
      <c r="V18" s="126"/>
      <c r="W18" s="124"/>
      <c r="X18" s="124"/>
      <c r="Y18" s="124"/>
      <c r="Z18" s="124"/>
    </row>
    <row r="19" spans="1:26" ht="15" customHeight="1">
      <c r="A19" s="127"/>
      <c r="B19" s="283" t="str">
        <f>+'справка № 4-КИС-ОСК'!B37:D37</f>
        <v>Венцислава Миронова</v>
      </c>
      <c r="C19" s="283"/>
      <c r="D19" s="283"/>
      <c r="E19" s="283"/>
      <c r="F19" s="283"/>
      <c r="G19" s="283"/>
      <c r="H19" s="283"/>
      <c r="I19" s="283" t="s">
        <v>375</v>
      </c>
      <c r="J19" s="283"/>
      <c r="K19" s="283"/>
      <c r="L19" s="283"/>
      <c r="M19" s="283"/>
      <c r="N19" s="283"/>
      <c r="O19" s="283"/>
      <c r="P19" s="283"/>
      <c r="Q19" s="126"/>
      <c r="R19" s="126"/>
      <c r="S19" s="126"/>
      <c r="T19" s="126"/>
      <c r="U19" s="126"/>
      <c r="V19" s="126"/>
      <c r="W19" s="124"/>
      <c r="X19" s="124"/>
      <c r="Y19" s="124"/>
      <c r="Z19" s="124"/>
    </row>
    <row r="20" spans="1:26" s="132" customFormat="1" ht="1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130"/>
      <c r="S20" s="130"/>
      <c r="T20" s="130"/>
      <c r="U20" s="130"/>
      <c r="V20" s="130"/>
      <c r="W20" s="131"/>
      <c r="X20" s="131"/>
      <c r="Y20" s="131"/>
      <c r="Z20" s="131"/>
    </row>
    <row r="21" spans="1:26" s="132" customFormat="1" ht="15" customHeight="1">
      <c r="A21" s="128"/>
      <c r="B21" s="129"/>
      <c r="C21" s="129"/>
      <c r="D21" s="129"/>
      <c r="E21" s="129"/>
      <c r="F21" s="129"/>
      <c r="G21" s="129"/>
      <c r="H21" s="129"/>
      <c r="I21" s="133"/>
      <c r="J21" s="133"/>
      <c r="K21" s="129"/>
      <c r="L21" s="129"/>
      <c r="M21" s="129"/>
      <c r="N21" s="129"/>
      <c r="O21" s="129"/>
      <c r="P21" s="129"/>
      <c r="Q21" s="130"/>
      <c r="R21" s="130"/>
      <c r="S21" s="130"/>
      <c r="T21" s="130"/>
      <c r="U21" s="130"/>
      <c r="V21" s="130"/>
      <c r="W21" s="131"/>
      <c r="X21" s="131"/>
      <c r="Y21" s="131"/>
      <c r="Z21" s="131"/>
    </row>
    <row r="22" spans="1:26" s="132" customFormat="1" ht="15">
      <c r="A22" s="128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130"/>
      <c r="S22" s="130"/>
      <c r="T22" s="130"/>
      <c r="U22" s="130"/>
      <c r="V22" s="130"/>
      <c r="W22" s="131"/>
      <c r="X22" s="131"/>
      <c r="Y22" s="131"/>
      <c r="Z22" s="131"/>
    </row>
    <row r="23" spans="1:26" s="132" customFormat="1" ht="15" customHeight="1">
      <c r="A23" s="128"/>
      <c r="B23" s="129"/>
      <c r="C23" s="134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130"/>
      <c r="S23" s="130"/>
      <c r="T23" s="130"/>
      <c r="U23" s="130"/>
      <c r="V23" s="130"/>
      <c r="W23" s="131"/>
      <c r="X23" s="131"/>
      <c r="Y23" s="131"/>
      <c r="Z23" s="131"/>
    </row>
    <row r="24" spans="1:26" s="132" customFormat="1" ht="15" customHeight="1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130"/>
      <c r="S24" s="130"/>
      <c r="T24" s="130"/>
      <c r="U24" s="130"/>
      <c r="V24" s="130"/>
      <c r="W24" s="131"/>
      <c r="X24" s="131"/>
      <c r="Y24" s="131"/>
      <c r="Z24" s="131"/>
    </row>
    <row r="25" spans="1:26" s="132" customFormat="1" ht="15">
      <c r="A25" s="128"/>
      <c r="B25" s="135"/>
      <c r="C25" s="135"/>
      <c r="D25" s="135"/>
      <c r="E25" s="129"/>
      <c r="F25" s="135"/>
      <c r="G25" s="135"/>
      <c r="H25" s="129"/>
      <c r="I25" s="135"/>
      <c r="J25" s="135"/>
      <c r="K25" s="135"/>
      <c r="L25" s="129"/>
      <c r="M25" s="135"/>
      <c r="N25" s="135"/>
      <c r="O25" s="129"/>
      <c r="P25" s="129"/>
      <c r="Q25" s="130"/>
      <c r="R25" s="130"/>
      <c r="S25" s="130"/>
      <c r="T25" s="130"/>
      <c r="U25" s="130"/>
      <c r="V25" s="130"/>
      <c r="W25" s="131"/>
      <c r="X25" s="131"/>
      <c r="Y25" s="131"/>
      <c r="Z25" s="131"/>
    </row>
    <row r="26" spans="1:26" s="132" customFormat="1" ht="15">
      <c r="A26" s="128"/>
      <c r="B26" s="135"/>
      <c r="C26" s="135"/>
      <c r="D26" s="135"/>
      <c r="E26" s="129"/>
      <c r="F26" s="135"/>
      <c r="G26" s="135"/>
      <c r="H26" s="129"/>
      <c r="I26" s="135"/>
      <c r="J26" s="135"/>
      <c r="K26" s="135"/>
      <c r="L26" s="129"/>
      <c r="M26" s="135"/>
      <c r="N26" s="135"/>
      <c r="O26" s="129"/>
      <c r="P26" s="129"/>
      <c r="Q26" s="130"/>
      <c r="R26" s="130"/>
      <c r="S26" s="130"/>
      <c r="T26" s="130"/>
      <c r="U26" s="130"/>
      <c r="V26" s="130"/>
      <c r="W26" s="131"/>
      <c r="X26" s="131"/>
      <c r="Y26" s="131"/>
      <c r="Z26" s="131"/>
    </row>
    <row r="27" spans="1:26" s="132" customFormat="1" ht="15">
      <c r="A27" s="134"/>
      <c r="B27" s="135"/>
      <c r="C27" s="135"/>
      <c r="D27" s="135"/>
      <c r="E27" s="129"/>
      <c r="F27" s="135"/>
      <c r="G27" s="135"/>
      <c r="H27" s="129"/>
      <c r="I27" s="135"/>
      <c r="J27" s="135"/>
      <c r="K27" s="135"/>
      <c r="L27" s="129"/>
      <c r="M27" s="135"/>
      <c r="N27" s="135"/>
      <c r="O27" s="129"/>
      <c r="P27" s="129"/>
      <c r="Q27" s="130"/>
      <c r="R27" s="130"/>
      <c r="S27" s="130"/>
      <c r="T27" s="130"/>
      <c r="U27" s="130"/>
      <c r="V27" s="130"/>
      <c r="W27" s="131"/>
      <c r="X27" s="131"/>
      <c r="Y27" s="131"/>
      <c r="Z27" s="131"/>
    </row>
    <row r="28" spans="1:26" s="132" customFormat="1" ht="15">
      <c r="A28" s="134"/>
      <c r="B28" s="135"/>
      <c r="C28" s="135"/>
      <c r="D28" s="135"/>
      <c r="E28" s="129"/>
      <c r="F28" s="135"/>
      <c r="G28" s="135"/>
      <c r="H28" s="129"/>
      <c r="I28" s="135"/>
      <c r="J28" s="135"/>
      <c r="K28" s="135"/>
      <c r="L28" s="129"/>
      <c r="M28" s="135"/>
      <c r="N28" s="135"/>
      <c r="O28" s="129"/>
      <c r="P28" s="129"/>
      <c r="Q28" s="130"/>
      <c r="R28" s="130"/>
      <c r="S28" s="130"/>
      <c r="T28" s="130"/>
      <c r="U28" s="130"/>
      <c r="V28" s="130"/>
      <c r="W28" s="131"/>
      <c r="X28" s="131"/>
      <c r="Y28" s="131"/>
      <c r="Z28" s="131"/>
    </row>
    <row r="29" spans="1:26" s="132" customFormat="1" ht="15">
      <c r="A29" s="128"/>
      <c r="B29" s="135"/>
      <c r="C29" s="135"/>
      <c r="D29" s="135"/>
      <c r="E29" s="129"/>
      <c r="F29" s="135"/>
      <c r="G29" s="135"/>
      <c r="H29" s="129"/>
      <c r="I29" s="135"/>
      <c r="J29" s="135"/>
      <c r="K29" s="135"/>
      <c r="L29" s="129"/>
      <c r="M29" s="135"/>
      <c r="N29" s="135"/>
      <c r="O29" s="129"/>
      <c r="P29" s="129"/>
      <c r="Q29" s="130"/>
      <c r="R29" s="130"/>
      <c r="S29" s="130"/>
      <c r="T29" s="130"/>
      <c r="U29" s="130"/>
      <c r="V29" s="130"/>
      <c r="W29" s="131"/>
      <c r="X29" s="131"/>
      <c r="Y29" s="131"/>
      <c r="Z29" s="131"/>
    </row>
    <row r="30" spans="1:26" s="132" customFormat="1" ht="15" customHeight="1">
      <c r="A30" s="136"/>
      <c r="B30" s="135"/>
      <c r="C30" s="135"/>
      <c r="D30" s="135"/>
      <c r="E30" s="129"/>
      <c r="F30" s="135"/>
      <c r="G30" s="135"/>
      <c r="H30" s="129"/>
      <c r="I30" s="135"/>
      <c r="J30" s="135"/>
      <c r="K30" s="135"/>
      <c r="L30" s="129"/>
      <c r="M30" s="135"/>
      <c r="N30" s="135"/>
      <c r="O30" s="129"/>
      <c r="P30" s="129"/>
      <c r="Q30" s="130"/>
      <c r="R30" s="130"/>
      <c r="S30" s="130"/>
      <c r="T30" s="130"/>
      <c r="U30" s="130"/>
      <c r="V30" s="130"/>
      <c r="W30" s="131"/>
      <c r="X30" s="131"/>
      <c r="Y30" s="131"/>
      <c r="Z30" s="131"/>
    </row>
    <row r="31" spans="1:26" s="132" customFormat="1" ht="15">
      <c r="A31" s="134"/>
      <c r="B31" s="135"/>
      <c r="C31" s="135"/>
      <c r="D31" s="135"/>
      <c r="E31" s="129"/>
      <c r="F31" s="135"/>
      <c r="G31" s="135"/>
      <c r="H31" s="129"/>
      <c r="I31" s="135"/>
      <c r="J31" s="135"/>
      <c r="K31" s="135"/>
      <c r="L31" s="129"/>
      <c r="M31" s="135"/>
      <c r="N31" s="135"/>
      <c r="O31" s="129"/>
      <c r="P31" s="129"/>
      <c r="Q31" s="130"/>
      <c r="R31" s="130"/>
      <c r="S31" s="130"/>
      <c r="T31" s="130"/>
      <c r="U31" s="130"/>
      <c r="V31" s="130"/>
      <c r="W31" s="131"/>
      <c r="X31" s="131"/>
      <c r="Y31" s="131"/>
      <c r="Z31" s="131"/>
    </row>
    <row r="32" spans="1:26" ht="15">
      <c r="A32" s="137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26"/>
      <c r="R32" s="126"/>
      <c r="S32" s="126"/>
      <c r="T32" s="126"/>
      <c r="U32" s="126"/>
      <c r="V32" s="126"/>
      <c r="W32" s="124"/>
      <c r="X32" s="124"/>
      <c r="Y32" s="124"/>
      <c r="Z32" s="124"/>
    </row>
    <row r="33" spans="1:22" ht="15">
      <c r="A33" s="139"/>
      <c r="B33" s="140"/>
      <c r="C33" s="140"/>
      <c r="D33" s="140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41"/>
      <c r="R33" s="141"/>
      <c r="S33" s="141"/>
      <c r="T33" s="141"/>
      <c r="U33" s="141"/>
      <c r="V33" s="141"/>
    </row>
    <row r="34" spans="14:16" ht="15">
      <c r="N34" s="142"/>
      <c r="O34" s="142"/>
      <c r="P34" s="142"/>
    </row>
    <row r="35" spans="1:16" ht="15">
      <c r="A35" s="143"/>
      <c r="B35" s="144"/>
      <c r="C35" s="144"/>
      <c r="D35" s="144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</row>
    <row r="36" spans="1:16" ht="15">
      <c r="A36" s="145"/>
      <c r="B36" s="144"/>
      <c r="C36" s="144"/>
      <c r="D36" s="144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</row>
    <row r="37" spans="1:16" ht="15">
      <c r="A37" s="146"/>
      <c r="B37" s="144"/>
      <c r="C37" s="144"/>
      <c r="D37" s="144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</row>
    <row r="38" spans="1:16" ht="15">
      <c r="A38" s="143"/>
      <c r="B38" s="144"/>
      <c r="C38" s="144"/>
      <c r="D38" s="144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</row>
    <row r="39" spans="1:16" ht="15">
      <c r="A39" s="143"/>
      <c r="B39" s="144"/>
      <c r="C39" s="144"/>
      <c r="D39" s="144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</row>
    <row r="40" spans="1:16" ht="15">
      <c r="A40" s="143"/>
      <c r="B40" s="144"/>
      <c r="C40" s="144"/>
      <c r="D40" s="144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</row>
    <row r="41" spans="2:4" ht="15">
      <c r="B41" s="147"/>
      <c r="C41" s="147"/>
      <c r="D41" s="147"/>
    </row>
    <row r="42" spans="2:4" ht="15">
      <c r="B42" s="147"/>
      <c r="C42" s="147"/>
      <c r="D42" s="147"/>
    </row>
    <row r="43" spans="2:4" ht="15">
      <c r="B43" s="147"/>
      <c r="C43" s="147"/>
      <c r="D43" s="147"/>
    </row>
    <row r="44" spans="2:4" ht="15">
      <c r="B44" s="147"/>
      <c r="C44" s="147"/>
      <c r="D44" s="147"/>
    </row>
    <row r="45" spans="2:4" ht="15">
      <c r="B45" s="147"/>
      <c r="C45" s="147"/>
      <c r="D45" s="147"/>
    </row>
    <row r="46" spans="2:4" ht="15">
      <c r="B46" s="147"/>
      <c r="C46" s="147"/>
      <c r="D46" s="147"/>
    </row>
    <row r="47" spans="2:4" ht="15">
      <c r="B47" s="147"/>
      <c r="C47" s="147"/>
      <c r="D47" s="147"/>
    </row>
    <row r="48" spans="2:4" ht="15">
      <c r="B48" s="147"/>
      <c r="C48" s="147"/>
      <c r="D48" s="147"/>
    </row>
    <row r="49" spans="2:4" ht="15">
      <c r="B49" s="147"/>
      <c r="C49" s="147"/>
      <c r="D49" s="147"/>
    </row>
    <row r="50" spans="2:4" ht="15">
      <c r="B50" s="147"/>
      <c r="C50" s="147"/>
      <c r="D50" s="147"/>
    </row>
    <row r="51" spans="2:4" ht="15">
      <c r="B51" s="147"/>
      <c r="C51" s="147"/>
      <c r="D51" s="147"/>
    </row>
    <row r="52" spans="2:4" ht="15">
      <c r="B52" s="147"/>
      <c r="C52" s="147"/>
      <c r="D52" s="147"/>
    </row>
    <row r="53" spans="2:4" ht="15">
      <c r="B53" s="147"/>
      <c r="C53" s="147"/>
      <c r="D53" s="147"/>
    </row>
    <row r="54" spans="2:4" ht="15">
      <c r="B54" s="147"/>
      <c r="C54" s="147"/>
      <c r="D54" s="147"/>
    </row>
    <row r="55" spans="2:4" ht="15">
      <c r="B55" s="147"/>
      <c r="C55" s="147"/>
      <c r="D55" s="147"/>
    </row>
    <row r="56" spans="2:4" ht="15">
      <c r="B56" s="147"/>
      <c r="C56" s="147"/>
      <c r="D56" s="147"/>
    </row>
    <row r="57" spans="2:4" ht="15">
      <c r="B57" s="147"/>
      <c r="C57" s="147"/>
      <c r="D57" s="147"/>
    </row>
    <row r="58" spans="3:4" ht="15">
      <c r="C58" s="147"/>
      <c r="D58" s="147"/>
    </row>
    <row r="59" spans="3:4" ht="15">
      <c r="C59" s="147"/>
      <c r="D59" s="147"/>
    </row>
    <row r="60" spans="3:4" ht="15">
      <c r="C60" s="147"/>
      <c r="D60" s="147"/>
    </row>
    <row r="61" spans="3:4" ht="15">
      <c r="C61" s="147"/>
      <c r="D61" s="147"/>
    </row>
    <row r="62" spans="3:4" ht="15">
      <c r="C62" s="147"/>
      <c r="D62" s="147"/>
    </row>
    <row r="63" spans="3:4" ht="15">
      <c r="C63" s="147"/>
      <c r="D63" s="147"/>
    </row>
    <row r="64" spans="3:4" ht="15">
      <c r="C64" s="147"/>
      <c r="D64" s="147"/>
    </row>
    <row r="65" spans="3:4" ht="15">
      <c r="C65" s="147"/>
      <c r="D65" s="147"/>
    </row>
    <row r="66" spans="3:4" ht="15">
      <c r="C66" s="147"/>
      <c r="D66" s="147"/>
    </row>
    <row r="67" spans="3:4" ht="15">
      <c r="C67" s="147"/>
      <c r="D67" s="147"/>
    </row>
    <row r="68" spans="3:4" ht="15">
      <c r="C68" s="147"/>
      <c r="D68" s="147"/>
    </row>
    <row r="69" spans="3:4" ht="15">
      <c r="C69" s="147"/>
      <c r="D69" s="147"/>
    </row>
    <row r="70" spans="3:4" ht="15">
      <c r="C70" s="147"/>
      <c r="D70" s="147"/>
    </row>
    <row r="71" spans="3:4" ht="15">
      <c r="C71" s="147"/>
      <c r="D71" s="147"/>
    </row>
    <row r="72" spans="3:4" ht="15">
      <c r="C72" s="147"/>
      <c r="D72" s="147"/>
    </row>
    <row r="73" spans="3:4" ht="15">
      <c r="C73" s="147"/>
      <c r="D73" s="147"/>
    </row>
    <row r="74" spans="3:4" ht="15">
      <c r="C74" s="147"/>
      <c r="D74" s="147"/>
    </row>
    <row r="75" spans="3:4" ht="15">
      <c r="C75" s="147"/>
      <c r="D75" s="147"/>
    </row>
    <row r="76" spans="3:4" ht="15">
      <c r="C76" s="147"/>
      <c r="D76" s="147"/>
    </row>
    <row r="77" spans="3:4" ht="15">
      <c r="C77" s="147"/>
      <c r="D77" s="147"/>
    </row>
    <row r="78" spans="3:4" ht="15">
      <c r="C78" s="147"/>
      <c r="D78" s="147"/>
    </row>
    <row r="79" spans="3:4" ht="15">
      <c r="C79" s="147"/>
      <c r="D79" s="147"/>
    </row>
    <row r="80" spans="3:4" ht="15">
      <c r="C80" s="147"/>
      <c r="D80" s="147"/>
    </row>
    <row r="81" spans="3:4" ht="15">
      <c r="C81" s="147"/>
      <c r="D81" s="147"/>
    </row>
    <row r="82" spans="3:4" ht="15">
      <c r="C82" s="147"/>
      <c r="D82" s="147"/>
    </row>
    <row r="83" spans="3:4" ht="15">
      <c r="C83" s="147"/>
      <c r="D83" s="147"/>
    </row>
    <row r="84" spans="3:4" ht="15">
      <c r="C84" s="147"/>
      <c r="D84" s="147"/>
    </row>
    <row r="85" spans="3:4" ht="15">
      <c r="C85" s="147"/>
      <c r="D85" s="147"/>
    </row>
    <row r="86" spans="3:4" ht="15">
      <c r="C86" s="147"/>
      <c r="D86" s="147"/>
    </row>
    <row r="87" spans="3:4" ht="15">
      <c r="C87" s="147"/>
      <c r="D87" s="147"/>
    </row>
    <row r="88" spans="3:4" ht="15">
      <c r="C88" s="147"/>
      <c r="D88" s="147"/>
    </row>
    <row r="89" spans="3:4" ht="15">
      <c r="C89" s="147"/>
      <c r="D89" s="147"/>
    </row>
    <row r="90" spans="3:4" ht="15">
      <c r="C90" s="147"/>
      <c r="D90" s="147"/>
    </row>
    <row r="91" spans="3:4" ht="15">
      <c r="C91" s="147"/>
      <c r="D91" s="147"/>
    </row>
    <row r="92" spans="3:4" ht="15">
      <c r="C92" s="147"/>
      <c r="D92" s="147"/>
    </row>
    <row r="93" spans="3:4" ht="15">
      <c r="C93" s="147"/>
      <c r="D93" s="147"/>
    </row>
    <row r="94" spans="3:4" ht="15">
      <c r="C94" s="147"/>
      <c r="D94" s="147"/>
    </row>
    <row r="95" spans="3:4" ht="15">
      <c r="C95" s="147"/>
      <c r="D95" s="147"/>
    </row>
    <row r="96" spans="3:4" ht="15">
      <c r="C96" s="147"/>
      <c r="D96" s="147"/>
    </row>
    <row r="97" spans="3:4" ht="15">
      <c r="C97" s="147"/>
      <c r="D97" s="147"/>
    </row>
    <row r="98" spans="3:4" ht="15">
      <c r="C98" s="147"/>
      <c r="D98" s="147"/>
    </row>
    <row r="99" spans="3:4" ht="15">
      <c r="C99" s="147"/>
      <c r="D99" s="147"/>
    </row>
    <row r="100" spans="3:4" ht="15">
      <c r="C100" s="147"/>
      <c r="D100" s="147"/>
    </row>
    <row r="101" spans="3:4" ht="15">
      <c r="C101" s="147"/>
      <c r="D101" s="147"/>
    </row>
    <row r="102" spans="3:4" ht="15">
      <c r="C102" s="147"/>
      <c r="D102" s="147"/>
    </row>
    <row r="103" spans="3:4" ht="15">
      <c r="C103" s="147"/>
      <c r="D103" s="147"/>
    </row>
    <row r="104" spans="3:4" ht="15">
      <c r="C104" s="147"/>
      <c r="D104" s="147"/>
    </row>
    <row r="105" spans="3:4" ht="15">
      <c r="C105" s="147"/>
      <c r="D105" s="147"/>
    </row>
    <row r="106" spans="3:4" ht="15">
      <c r="C106" s="147"/>
      <c r="D106" s="147"/>
    </row>
    <row r="107" spans="3:4" ht="15">
      <c r="C107" s="147"/>
      <c r="D107" s="147"/>
    </row>
    <row r="108" spans="3:4" ht="15">
      <c r="C108" s="147"/>
      <c r="D108" s="147"/>
    </row>
    <row r="109" spans="3:4" ht="15">
      <c r="C109" s="147"/>
      <c r="D109" s="147"/>
    </row>
    <row r="110" spans="3:4" ht="15">
      <c r="C110" s="147"/>
      <c r="D110" s="147"/>
    </row>
    <row r="111" spans="3:4" ht="15">
      <c r="C111" s="147"/>
      <c r="D111" s="147"/>
    </row>
    <row r="112" spans="3:4" ht="15">
      <c r="C112" s="147"/>
      <c r="D112" s="147"/>
    </row>
    <row r="113" spans="3:4" ht="15">
      <c r="C113" s="147"/>
      <c r="D113" s="147"/>
    </row>
    <row r="114" spans="3:4" ht="15">
      <c r="C114" s="147"/>
      <c r="D114" s="147"/>
    </row>
    <row r="115" spans="3:4" ht="15">
      <c r="C115" s="147"/>
      <c r="D115" s="147"/>
    </row>
    <row r="116" spans="3:4" ht="15">
      <c r="C116" s="147"/>
      <c r="D116" s="147"/>
    </row>
    <row r="117" spans="3:4" ht="15">
      <c r="C117" s="147"/>
      <c r="D117" s="147"/>
    </row>
    <row r="118" spans="3:4" ht="15">
      <c r="C118" s="147"/>
      <c r="D118" s="147"/>
    </row>
    <row r="119" spans="3:4" ht="15">
      <c r="C119" s="147"/>
      <c r="D119" s="147"/>
    </row>
    <row r="120" spans="3:4" ht="15">
      <c r="C120" s="147"/>
      <c r="D120" s="147"/>
    </row>
    <row r="121" spans="3:4" ht="15">
      <c r="C121" s="147"/>
      <c r="D121" s="147"/>
    </row>
    <row r="122" spans="3:4" ht="15">
      <c r="C122" s="147"/>
      <c r="D122" s="147"/>
    </row>
    <row r="123" spans="3:4" ht="15">
      <c r="C123" s="147"/>
      <c r="D123" s="147"/>
    </row>
    <row r="124" spans="3:4" ht="15">
      <c r="C124" s="147"/>
      <c r="D124" s="147"/>
    </row>
    <row r="125" spans="3:4" ht="15">
      <c r="C125" s="147"/>
      <c r="D125" s="147"/>
    </row>
    <row r="126" spans="3:4" ht="15">
      <c r="C126" s="147"/>
      <c r="D126" s="147"/>
    </row>
    <row r="127" spans="3:4" ht="15">
      <c r="C127" s="147"/>
      <c r="D127" s="147"/>
    </row>
    <row r="128" spans="3:4" ht="15">
      <c r="C128" s="147"/>
      <c r="D128" s="147"/>
    </row>
    <row r="129" spans="3:4" ht="15">
      <c r="C129" s="147"/>
      <c r="D129" s="147"/>
    </row>
    <row r="130" spans="3:4" ht="15">
      <c r="C130" s="147"/>
      <c r="D130" s="147"/>
    </row>
    <row r="131" spans="3:4" ht="15">
      <c r="C131" s="147"/>
      <c r="D131" s="147"/>
    </row>
    <row r="132" spans="3:4" ht="15">
      <c r="C132" s="147"/>
      <c r="D132" s="147"/>
    </row>
    <row r="133" spans="3:4" ht="15">
      <c r="C133" s="147"/>
      <c r="D133" s="147"/>
    </row>
    <row r="134" spans="3:4" ht="15">
      <c r="C134" s="147"/>
      <c r="D134" s="147"/>
    </row>
    <row r="135" spans="3:4" ht="15">
      <c r="C135" s="147"/>
      <c r="D135" s="147"/>
    </row>
    <row r="136" spans="3:4" ht="15">
      <c r="C136" s="147"/>
      <c r="D136" s="147"/>
    </row>
    <row r="137" spans="3:4" ht="15">
      <c r="C137" s="147"/>
      <c r="D137" s="147"/>
    </row>
    <row r="138" spans="3:4" ht="15">
      <c r="C138" s="147"/>
      <c r="D138" s="147"/>
    </row>
    <row r="139" spans="3:4" ht="15">
      <c r="C139" s="147"/>
      <c r="D139" s="147"/>
    </row>
    <row r="140" spans="3:4" ht="15">
      <c r="C140" s="147"/>
      <c r="D140" s="147"/>
    </row>
    <row r="141" spans="3:4" ht="15">
      <c r="C141" s="147"/>
      <c r="D141" s="147"/>
    </row>
    <row r="142" spans="3:4" ht="15">
      <c r="C142" s="147"/>
      <c r="D142" s="147"/>
    </row>
    <row r="143" spans="3:4" ht="15">
      <c r="C143" s="147"/>
      <c r="D143" s="147"/>
    </row>
    <row r="144" spans="3:4" ht="15">
      <c r="C144" s="147"/>
      <c r="D144" s="147"/>
    </row>
    <row r="145" spans="3:4" ht="15">
      <c r="C145" s="147"/>
      <c r="D145" s="147"/>
    </row>
    <row r="146" spans="3:4" ht="15">
      <c r="C146" s="147"/>
      <c r="D146" s="147"/>
    </row>
    <row r="147" spans="3:4" ht="15">
      <c r="C147" s="147"/>
      <c r="D147" s="147"/>
    </row>
    <row r="148" spans="3:4" ht="15">
      <c r="C148" s="147"/>
      <c r="D148" s="147"/>
    </row>
    <row r="149" spans="3:4" ht="15">
      <c r="C149" s="147"/>
      <c r="D149" s="147"/>
    </row>
    <row r="150" spans="3:4" ht="15">
      <c r="C150" s="147"/>
      <c r="D150" s="147"/>
    </row>
    <row r="151" spans="3:4" ht="15">
      <c r="C151" s="147"/>
      <c r="D151" s="147"/>
    </row>
    <row r="152" spans="3:4" ht="15">
      <c r="C152" s="147"/>
      <c r="D152" s="147"/>
    </row>
    <row r="153" spans="3:4" ht="15">
      <c r="C153" s="147"/>
      <c r="D153" s="147"/>
    </row>
    <row r="154" spans="3:4" ht="15">
      <c r="C154" s="147"/>
      <c r="D154" s="147"/>
    </row>
    <row r="155" spans="3:4" ht="15">
      <c r="C155" s="147"/>
      <c r="D155" s="147"/>
    </row>
    <row r="156" spans="3:4" ht="15">
      <c r="C156" s="147"/>
      <c r="D156" s="147"/>
    </row>
    <row r="157" spans="3:4" ht="15">
      <c r="C157" s="147"/>
      <c r="D157" s="147"/>
    </row>
    <row r="158" spans="3:4" ht="15">
      <c r="C158" s="147"/>
      <c r="D158" s="147"/>
    </row>
    <row r="159" spans="3:4" ht="15">
      <c r="C159" s="147"/>
      <c r="D159" s="147"/>
    </row>
    <row r="160" spans="3:4" ht="15">
      <c r="C160" s="147"/>
      <c r="D160" s="147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1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40.7109375" style="1" customWidth="1"/>
    <col min="2" max="5" width="14.7109375" style="1" customWidth="1"/>
    <col min="6" max="16384" width="9.140625" style="1" customWidth="1"/>
  </cols>
  <sheetData>
    <row r="1" spans="1:14" s="160" customFormat="1" ht="15" customHeight="1">
      <c r="A1" s="288" t="s">
        <v>206</v>
      </c>
      <c r="B1" s="288"/>
      <c r="C1" s="288"/>
      <c r="D1" s="288"/>
      <c r="E1" s="288"/>
      <c r="F1" s="159"/>
      <c r="G1" s="159"/>
      <c r="H1" s="159"/>
      <c r="I1" s="159"/>
      <c r="J1" s="159"/>
      <c r="K1" s="159"/>
      <c r="L1" s="159"/>
      <c r="M1" s="159"/>
      <c r="N1" s="159"/>
    </row>
    <row r="2" spans="1:5" ht="15" customHeight="1">
      <c r="A2" s="289" t="s">
        <v>358</v>
      </c>
      <c r="B2" s="289"/>
      <c r="C2" s="289"/>
      <c r="D2" s="289"/>
      <c r="E2" s="289"/>
    </row>
    <row r="3" spans="1:5" ht="15" customHeight="1">
      <c r="A3" s="287"/>
      <c r="B3" s="287"/>
      <c r="C3" s="287"/>
      <c r="D3" s="287"/>
      <c r="E3" s="287"/>
    </row>
    <row r="4" spans="1:5" ht="15" customHeight="1">
      <c r="A4" s="290" t="str">
        <f>+'справка № 5-КИС'!A4:G4</f>
        <v>Наименование на КИС: ДФ Скай Нови Акции</v>
      </c>
      <c r="B4" s="290"/>
      <c r="C4" s="291" t="s">
        <v>2</v>
      </c>
      <c r="D4" s="291"/>
      <c r="E4" s="291"/>
    </row>
    <row r="5" spans="1:5" ht="15" customHeight="1">
      <c r="A5" s="290" t="str">
        <f>'справка № 4-КИС-ОСК'!A5:D5</f>
        <v>Отчетен период 30/06/2015 г. </v>
      </c>
      <c r="B5" s="290"/>
      <c r="C5" s="292" t="s">
        <v>3</v>
      </c>
      <c r="D5" s="292"/>
      <c r="E5" s="292"/>
    </row>
    <row r="6" spans="1:5" ht="15" customHeight="1">
      <c r="A6" s="286" t="s">
        <v>208</v>
      </c>
      <c r="B6" s="286"/>
      <c r="C6" s="286"/>
      <c r="D6" s="286"/>
      <c r="E6" s="286"/>
    </row>
    <row r="7" spans="1:5" ht="13.5" customHeight="1">
      <c r="A7" s="259" t="s">
        <v>209</v>
      </c>
      <c r="B7" s="259" t="s">
        <v>210</v>
      </c>
      <c r="C7" s="259" t="s">
        <v>211</v>
      </c>
      <c r="D7" s="259"/>
      <c r="E7" s="259"/>
    </row>
    <row r="8" spans="1:5" ht="30">
      <c r="A8" s="259"/>
      <c r="B8" s="259"/>
      <c r="C8" s="176" t="s">
        <v>212</v>
      </c>
      <c r="D8" s="176" t="s">
        <v>213</v>
      </c>
      <c r="E8" s="89" t="s">
        <v>214</v>
      </c>
    </row>
    <row r="9" spans="1:5" s="161" customFormat="1" ht="15" customHeight="1">
      <c r="A9" s="176" t="s">
        <v>10</v>
      </c>
      <c r="B9" s="89">
        <v>1</v>
      </c>
      <c r="C9" s="89">
        <v>2</v>
      </c>
      <c r="D9" s="89">
        <v>3</v>
      </c>
      <c r="E9" s="176">
        <v>4</v>
      </c>
    </row>
    <row r="10" spans="1:5" ht="15" customHeight="1">
      <c r="A10" s="31" t="s">
        <v>215</v>
      </c>
      <c r="B10" s="33" t="s">
        <v>207</v>
      </c>
      <c r="C10" s="33" t="s">
        <v>207</v>
      </c>
      <c r="D10" s="33" t="s">
        <v>207</v>
      </c>
      <c r="E10" s="29"/>
    </row>
    <row r="11" spans="1:5" ht="15" customHeight="1">
      <c r="A11" s="34" t="s">
        <v>216</v>
      </c>
      <c r="B11" s="35"/>
      <c r="C11" s="35"/>
      <c r="D11" s="35"/>
      <c r="E11" s="38"/>
    </row>
    <row r="12" spans="1:5" ht="15" customHeight="1">
      <c r="A12" s="34" t="s">
        <v>217</v>
      </c>
      <c r="B12" s="35" t="s">
        <v>207</v>
      </c>
      <c r="C12" s="35" t="s">
        <v>207</v>
      </c>
      <c r="D12" s="35" t="s">
        <v>207</v>
      </c>
      <c r="E12" s="38"/>
    </row>
    <row r="13" spans="1:5" ht="15" customHeight="1">
      <c r="A13" s="34" t="s">
        <v>218</v>
      </c>
      <c r="B13" s="35">
        <f>+D13</f>
        <v>120968.66</v>
      </c>
      <c r="C13" s="35" t="s">
        <v>207</v>
      </c>
      <c r="D13" s="212">
        <f>2658.5+118310.16</f>
        <v>120968.66</v>
      </c>
      <c r="E13" s="35"/>
    </row>
    <row r="14" spans="1:5" ht="15" customHeight="1">
      <c r="A14" s="34" t="s">
        <v>219</v>
      </c>
      <c r="B14" s="35"/>
      <c r="C14" s="35"/>
      <c r="D14" s="35"/>
      <c r="E14" s="38"/>
    </row>
    <row r="15" spans="1:5" ht="15" customHeight="1">
      <c r="A15" s="34" t="s">
        <v>220</v>
      </c>
      <c r="B15" s="35"/>
      <c r="C15" s="35" t="s">
        <v>207</v>
      </c>
      <c r="D15" s="35" t="s">
        <v>207</v>
      </c>
      <c r="E15" s="38"/>
    </row>
    <row r="16" spans="1:5" ht="15" customHeight="1">
      <c r="A16" s="34" t="s">
        <v>221</v>
      </c>
      <c r="B16" s="35" t="s">
        <v>207</v>
      </c>
      <c r="C16" s="35" t="s">
        <v>207</v>
      </c>
      <c r="D16" s="35" t="s">
        <v>207</v>
      </c>
      <c r="E16" s="38"/>
    </row>
    <row r="17" spans="1:5" ht="30.75" customHeight="1">
      <c r="A17" s="34" t="s">
        <v>222</v>
      </c>
      <c r="B17" s="35" t="s">
        <v>207</v>
      </c>
      <c r="C17" s="35" t="s">
        <v>207</v>
      </c>
      <c r="D17" s="35" t="s">
        <v>207</v>
      </c>
      <c r="E17" s="38"/>
    </row>
    <row r="18" spans="1:5" ht="15" customHeight="1">
      <c r="A18" s="34" t="s">
        <v>223</v>
      </c>
      <c r="B18" s="35"/>
      <c r="C18" s="35"/>
      <c r="D18" s="35"/>
      <c r="E18" s="38"/>
    </row>
    <row r="19" spans="1:5" ht="15" customHeight="1">
      <c r="A19" s="34" t="s">
        <v>224</v>
      </c>
      <c r="B19" s="35">
        <v>0</v>
      </c>
      <c r="C19" s="35"/>
      <c r="D19" s="35"/>
      <c r="E19" s="38"/>
    </row>
    <row r="20" spans="1:5" ht="15" customHeight="1">
      <c r="A20" s="34" t="s">
        <v>47</v>
      </c>
      <c r="B20" s="35"/>
      <c r="C20" s="35"/>
      <c r="D20" s="35"/>
      <c r="E20" s="38"/>
    </row>
    <row r="21" spans="1:5" ht="15" customHeight="1">
      <c r="A21" s="34" t="s">
        <v>225</v>
      </c>
      <c r="B21" s="35"/>
      <c r="C21" s="35"/>
      <c r="D21" s="35"/>
      <c r="E21" s="38"/>
    </row>
    <row r="22" spans="1:5" ht="15" customHeight="1">
      <c r="A22" s="31" t="s">
        <v>226</v>
      </c>
      <c r="B22" s="33">
        <f>B13+B14</f>
        <v>120968.66</v>
      </c>
      <c r="C22" s="33" t="s">
        <v>207</v>
      </c>
      <c r="D22" s="33" t="s">
        <v>207</v>
      </c>
      <c r="E22" s="29"/>
    </row>
    <row r="23" spans="1:5" ht="15" customHeight="1">
      <c r="A23" s="101"/>
      <c r="B23" s="34" t="s">
        <v>207</v>
      </c>
      <c r="C23" s="34" t="s">
        <v>207</v>
      </c>
      <c r="D23" s="34" t="s">
        <v>207</v>
      </c>
      <c r="E23" s="101"/>
    </row>
    <row r="24" spans="1:5" ht="15" customHeight="1">
      <c r="A24" s="31" t="s">
        <v>227</v>
      </c>
      <c r="B24" s="101"/>
      <c r="C24" s="101"/>
      <c r="D24" s="101"/>
      <c r="E24" s="101"/>
    </row>
    <row r="25" spans="1:5" ht="44.25" customHeight="1">
      <c r="A25" s="89" t="s">
        <v>209</v>
      </c>
      <c r="B25" s="89" t="s">
        <v>228</v>
      </c>
      <c r="C25" s="259" t="s">
        <v>229</v>
      </c>
      <c r="D25" s="259"/>
      <c r="E25" s="259"/>
    </row>
    <row r="26" spans="1:5" ht="30.75" customHeight="1">
      <c r="A26" s="89"/>
      <c r="B26" s="89"/>
      <c r="C26" s="89" t="s">
        <v>212</v>
      </c>
      <c r="D26" s="89" t="s">
        <v>230</v>
      </c>
      <c r="E26" s="89" t="s">
        <v>231</v>
      </c>
    </row>
    <row r="27" spans="1:5" ht="15" customHeight="1">
      <c r="A27" s="89" t="s">
        <v>10</v>
      </c>
      <c r="B27" s="89">
        <v>1</v>
      </c>
      <c r="C27" s="89">
        <v>2</v>
      </c>
      <c r="D27" s="89">
        <v>3</v>
      </c>
      <c r="E27" s="89">
        <v>4</v>
      </c>
    </row>
    <row r="28" spans="1:5" ht="15">
      <c r="A28" s="34" t="s">
        <v>232</v>
      </c>
      <c r="B28" s="35" t="s">
        <v>207</v>
      </c>
      <c r="C28" s="35" t="s">
        <v>207</v>
      </c>
      <c r="D28" s="35" t="s">
        <v>207</v>
      </c>
      <c r="E28" s="35" t="s">
        <v>207</v>
      </c>
    </row>
    <row r="29" spans="1:5" ht="15">
      <c r="A29" s="99" t="s">
        <v>233</v>
      </c>
      <c r="B29" s="35">
        <v>0</v>
      </c>
      <c r="C29" s="35"/>
      <c r="D29" s="35"/>
      <c r="E29" s="35"/>
    </row>
    <row r="30" spans="1:5" ht="30">
      <c r="A30" s="34" t="s">
        <v>381</v>
      </c>
      <c r="B30" s="35">
        <f>SUM(C30:E30)</f>
        <v>22641.6</v>
      </c>
      <c r="C30" s="35">
        <f>C31+C32</f>
        <v>22641.6</v>
      </c>
      <c r="D30" s="35" t="s">
        <v>207</v>
      </c>
      <c r="E30" s="35" t="s">
        <v>207</v>
      </c>
    </row>
    <row r="31" spans="1:5" ht="15">
      <c r="A31" s="99" t="s">
        <v>234</v>
      </c>
      <c r="B31" s="35">
        <f aca="true" t="shared" si="0" ref="B31:B39">SUM(C31:E31)</f>
        <v>1701.6</v>
      </c>
      <c r="C31" s="221">
        <v>1701.6</v>
      </c>
      <c r="D31" s="35" t="s">
        <v>207</v>
      </c>
      <c r="E31" s="35" t="s">
        <v>207</v>
      </c>
    </row>
    <row r="32" spans="1:5" ht="15">
      <c r="A32" s="99" t="s">
        <v>235</v>
      </c>
      <c r="B32" s="35">
        <f t="shared" si="0"/>
        <v>20940</v>
      </c>
      <c r="C32" s="35">
        <v>20940</v>
      </c>
      <c r="D32" s="35"/>
      <c r="E32" s="35"/>
    </row>
    <row r="33" spans="1:5" ht="15">
      <c r="A33" s="99" t="s">
        <v>236</v>
      </c>
      <c r="B33" s="35">
        <f t="shared" si="0"/>
        <v>0</v>
      </c>
      <c r="C33" s="35"/>
      <c r="D33" s="35"/>
      <c r="E33" s="35"/>
    </row>
    <row r="34" spans="1:5" ht="15">
      <c r="A34" s="34" t="s">
        <v>50</v>
      </c>
      <c r="B34" s="35">
        <f t="shared" si="0"/>
        <v>0</v>
      </c>
      <c r="C34" s="35"/>
      <c r="D34" s="35"/>
      <c r="E34" s="35"/>
    </row>
    <row r="35" spans="1:5" ht="30">
      <c r="A35" s="99" t="s">
        <v>52</v>
      </c>
      <c r="B35" s="35">
        <f t="shared" si="0"/>
        <v>0</v>
      </c>
      <c r="C35" s="47"/>
      <c r="D35" s="35"/>
      <c r="E35" s="35"/>
    </row>
    <row r="36" spans="1:5" ht="30">
      <c r="A36" s="99" t="s">
        <v>54</v>
      </c>
      <c r="B36" s="35">
        <f t="shared" si="0"/>
        <v>0</v>
      </c>
      <c r="C36" s="47"/>
      <c r="D36" s="35" t="s">
        <v>207</v>
      </c>
      <c r="E36" s="35" t="s">
        <v>207</v>
      </c>
    </row>
    <row r="37" spans="1:5" ht="15">
      <c r="A37" s="99" t="s">
        <v>56</v>
      </c>
      <c r="B37" s="35">
        <f t="shared" si="0"/>
        <v>0</v>
      </c>
      <c r="C37" s="47"/>
      <c r="D37" s="35" t="s">
        <v>207</v>
      </c>
      <c r="E37" s="35" t="s">
        <v>207</v>
      </c>
    </row>
    <row r="38" spans="1:5" ht="30">
      <c r="A38" s="99" t="s">
        <v>237</v>
      </c>
      <c r="B38" s="35">
        <f t="shared" si="0"/>
        <v>100</v>
      </c>
      <c r="C38" s="47">
        <v>100</v>
      </c>
      <c r="D38" s="35" t="s">
        <v>207</v>
      </c>
      <c r="E38" s="35" t="s">
        <v>207</v>
      </c>
    </row>
    <row r="39" spans="1:5" ht="30">
      <c r="A39" s="99" t="s">
        <v>238</v>
      </c>
      <c r="B39" s="35">
        <f t="shared" si="0"/>
        <v>74.32</v>
      </c>
      <c r="C39" s="212">
        <v>74.32</v>
      </c>
      <c r="D39" s="35" t="s">
        <v>207</v>
      </c>
      <c r="E39" s="35" t="s">
        <v>207</v>
      </c>
    </row>
    <row r="40" spans="1:5" ht="15">
      <c r="A40" s="99" t="s">
        <v>239</v>
      </c>
      <c r="B40" s="47">
        <v>0</v>
      </c>
      <c r="C40" s="47" t="s">
        <v>207</v>
      </c>
      <c r="D40" s="35" t="s">
        <v>207</v>
      </c>
      <c r="E40" s="35" t="s">
        <v>207</v>
      </c>
    </row>
    <row r="41" spans="1:5" s="3" customFormat="1" ht="15" customHeight="1">
      <c r="A41" s="99" t="s">
        <v>240</v>
      </c>
      <c r="B41" s="47" t="s">
        <v>207</v>
      </c>
      <c r="C41" s="47" t="s">
        <v>207</v>
      </c>
      <c r="D41" s="35" t="s">
        <v>207</v>
      </c>
      <c r="E41" s="35" t="s">
        <v>207</v>
      </c>
    </row>
    <row r="42" spans="1:5" s="3" customFormat="1" ht="15" customHeight="1">
      <c r="A42" s="100" t="s">
        <v>241</v>
      </c>
      <c r="B42" s="44">
        <f>B30+B34+B38+B39</f>
        <v>22815.92</v>
      </c>
      <c r="C42" s="44">
        <f>C30+C34+C38+C39</f>
        <v>22815.92</v>
      </c>
      <c r="D42" s="33" t="s">
        <v>207</v>
      </c>
      <c r="E42" s="33" t="s">
        <v>207</v>
      </c>
    </row>
    <row r="43" spans="1:5" s="3" customFormat="1" ht="15" customHeight="1">
      <c r="A43" s="260"/>
      <c r="B43" s="260"/>
      <c r="C43" s="260"/>
      <c r="D43" s="260"/>
      <c r="E43" s="260"/>
    </row>
    <row r="44" spans="1:6" ht="15" customHeight="1">
      <c r="A44" s="6" t="str">
        <f>'справка № 4-КИС-ОСК'!A36</f>
        <v>Дата  06/07/2015 г. </v>
      </c>
      <c r="B44" s="293" t="s">
        <v>357</v>
      </c>
      <c r="C44" s="293"/>
      <c r="D44" s="243" t="s">
        <v>73</v>
      </c>
      <c r="E44" s="243"/>
      <c r="F44" s="2"/>
    </row>
    <row r="45" spans="1:6" ht="15" customHeight="1">
      <c r="A45" s="5"/>
      <c r="B45" s="296" t="str">
        <f>'справка № 3-КИС-ОПП'!B40:C40</f>
        <v>Венцислава Миронова</v>
      </c>
      <c r="C45" s="296"/>
      <c r="D45" s="295" t="s">
        <v>375</v>
      </c>
      <c r="E45" s="295"/>
      <c r="F45" s="2"/>
    </row>
    <row r="46" spans="1:6" ht="15" customHeight="1">
      <c r="A46" s="295"/>
      <c r="B46" s="295"/>
      <c r="C46" s="295"/>
      <c r="D46" s="295"/>
      <c r="E46" s="295"/>
      <c r="F46" s="2"/>
    </row>
    <row r="47" spans="1:6" ht="15" customHeight="1">
      <c r="A47" s="295"/>
      <c r="B47" s="295"/>
      <c r="C47" s="295"/>
      <c r="D47" s="295"/>
      <c r="E47" s="295"/>
      <c r="F47" s="2"/>
    </row>
    <row r="48" spans="1:6" ht="15" customHeight="1">
      <c r="A48" s="294" t="s">
        <v>382</v>
      </c>
      <c r="B48" s="294"/>
      <c r="C48" s="294"/>
      <c r="D48" s="294"/>
      <c r="E48" s="294"/>
      <c r="F48" s="2"/>
    </row>
    <row r="49" spans="2:6" ht="15" customHeight="1">
      <c r="B49" s="162"/>
      <c r="C49" s="162"/>
      <c r="D49" s="11"/>
      <c r="E49" s="11"/>
      <c r="F49" s="2"/>
    </row>
    <row r="50" ht="15" customHeight="1">
      <c r="F50" s="163"/>
    </row>
    <row r="51" spans="1:6" ht="15">
      <c r="A51" s="2"/>
      <c r="B51" s="164"/>
      <c r="C51" s="164"/>
      <c r="D51" s="164"/>
      <c r="E51" s="164"/>
      <c r="F51" s="2"/>
    </row>
    <row r="52" spans="1:6" ht="15">
      <c r="A52" s="2"/>
      <c r="B52" s="164" t="s">
        <v>207</v>
      </c>
      <c r="C52" s="164" t="s">
        <v>207</v>
      </c>
      <c r="D52" s="164" t="s">
        <v>207</v>
      </c>
      <c r="E52" s="164" t="s">
        <v>207</v>
      </c>
      <c r="F52" s="2"/>
    </row>
    <row r="53" spans="1:6" ht="15">
      <c r="A53" s="2"/>
      <c r="B53" s="164" t="s">
        <v>207</v>
      </c>
      <c r="C53" s="164" t="s">
        <v>207</v>
      </c>
      <c r="D53" s="164" t="s">
        <v>207</v>
      </c>
      <c r="E53" s="164" t="s">
        <v>207</v>
      </c>
      <c r="F53" s="2"/>
    </row>
    <row r="54" spans="1:6" ht="15">
      <c r="A54" s="2"/>
      <c r="B54" s="165"/>
      <c r="C54" s="164" t="s">
        <v>207</v>
      </c>
      <c r="D54" s="164" t="s">
        <v>207</v>
      </c>
      <c r="E54" s="164" t="s">
        <v>207</v>
      </c>
      <c r="F54" s="2"/>
    </row>
    <row r="55" ht="15" customHeight="1"/>
    <row r="57" spans="1:6" ht="15">
      <c r="A57" s="166"/>
      <c r="B57" s="167"/>
      <c r="C57" s="167"/>
      <c r="D57" s="167"/>
      <c r="E57" s="167"/>
      <c r="F57" s="159"/>
    </row>
    <row r="58" spans="1:6" ht="15">
      <c r="A58" s="166"/>
      <c r="B58" s="167"/>
      <c r="C58" s="167"/>
      <c r="D58" s="167"/>
      <c r="E58" s="167"/>
      <c r="F58" s="159"/>
    </row>
    <row r="59" spans="1:6" ht="16.5" customHeight="1">
      <c r="A59" s="166"/>
      <c r="B59" s="167"/>
      <c r="C59" s="167"/>
      <c r="D59" s="167"/>
      <c r="E59" s="167"/>
      <c r="F59" s="159"/>
    </row>
    <row r="60" spans="1:6" ht="15" customHeight="1">
      <c r="A60" s="166"/>
      <c r="B60" s="167"/>
      <c r="C60" s="167"/>
      <c r="D60" s="167"/>
      <c r="E60" s="167"/>
      <c r="F60" s="159"/>
    </row>
    <row r="61" spans="1:6" ht="15">
      <c r="A61" s="166"/>
      <c r="B61" s="167"/>
      <c r="C61" s="167"/>
      <c r="D61" s="167"/>
      <c r="E61" s="167"/>
      <c r="F61" s="159"/>
    </row>
    <row r="62" spans="1:6" s="3" customFormat="1" ht="15">
      <c r="A62" s="166"/>
      <c r="B62" s="167"/>
      <c r="C62" s="167"/>
      <c r="D62" s="167"/>
      <c r="E62" s="167"/>
      <c r="F62" s="168"/>
    </row>
    <row r="63" spans="1:6" ht="15">
      <c r="A63" s="166"/>
      <c r="B63" s="167"/>
      <c r="C63" s="167"/>
      <c r="D63" s="167"/>
      <c r="E63" s="167"/>
      <c r="F63" s="159"/>
    </row>
    <row r="64" spans="1:6" ht="15">
      <c r="A64" s="167"/>
      <c r="B64" s="167"/>
      <c r="C64" s="167"/>
      <c r="D64" s="167"/>
      <c r="E64" s="167"/>
      <c r="F64" s="159"/>
    </row>
    <row r="65" spans="1:6" ht="15">
      <c r="A65" s="166"/>
      <c r="B65" s="167"/>
      <c r="C65" s="167"/>
      <c r="D65" s="167"/>
      <c r="E65" s="167"/>
      <c r="F65" s="159"/>
    </row>
    <row r="66" spans="1:6" ht="15">
      <c r="A66" s="167"/>
      <c r="B66" s="167"/>
      <c r="C66" s="167"/>
      <c r="D66" s="167"/>
      <c r="E66" s="167"/>
      <c r="F66" s="159"/>
    </row>
    <row r="67" spans="1:6" ht="15">
      <c r="A67" s="169"/>
      <c r="B67" s="168"/>
      <c r="C67" s="167"/>
      <c r="D67" s="167"/>
      <c r="E67" s="167"/>
      <c r="F67" s="159"/>
    </row>
    <row r="68" spans="1:6" ht="15" customHeight="1">
      <c r="A68" s="159"/>
      <c r="B68" s="118"/>
      <c r="C68" s="118"/>
      <c r="D68" s="118"/>
      <c r="E68" s="118"/>
      <c r="F68" s="159"/>
    </row>
    <row r="69" spans="1:6" ht="15" customHeight="1">
      <c r="A69" s="170"/>
      <c r="B69" s="170"/>
      <c r="C69" s="170"/>
      <c r="D69" s="170"/>
      <c r="E69" s="170"/>
      <c r="F69" s="159"/>
    </row>
    <row r="70" spans="1:6" ht="13.5" customHeight="1">
      <c r="A70" s="159"/>
      <c r="B70" s="159"/>
      <c r="C70" s="159"/>
      <c r="D70" s="159"/>
      <c r="E70" s="159"/>
      <c r="F70" s="159"/>
    </row>
    <row r="71" ht="15">
      <c r="A71" s="164"/>
    </row>
    <row r="72" ht="15">
      <c r="A72" s="164"/>
    </row>
    <row r="73" ht="15">
      <c r="A73" s="164"/>
    </row>
    <row r="74" spans="1:5" ht="13.5" customHeight="1">
      <c r="A74" s="171"/>
      <c r="B74" s="171"/>
      <c r="C74" s="172"/>
      <c r="D74" s="172"/>
      <c r="E74" s="173"/>
    </row>
    <row r="75" spans="1:5" s="79" customFormat="1" ht="15" customHeight="1">
      <c r="A75" s="174"/>
      <c r="B75" s="174"/>
      <c r="C75" s="174"/>
      <c r="D75" s="174"/>
      <c r="E75" s="174"/>
    </row>
    <row r="76" spans="1:5" s="3" customFormat="1" ht="15">
      <c r="A76" s="173"/>
      <c r="B76" s="173"/>
      <c r="C76" s="173"/>
      <c r="D76" s="173"/>
      <c r="E76" s="173"/>
    </row>
    <row r="77" spans="1:5" ht="15">
      <c r="A77" s="175"/>
      <c r="B77" s="175"/>
      <c r="C77" s="175"/>
      <c r="D77" s="175"/>
      <c r="E77" s="175"/>
    </row>
    <row r="78" spans="1:5" ht="15">
      <c r="A78" s="175"/>
      <c r="B78" s="175"/>
      <c r="C78" s="175"/>
      <c r="D78" s="175"/>
      <c r="E78" s="175"/>
    </row>
    <row r="79" spans="1:5" ht="15">
      <c r="A79" s="175"/>
      <c r="B79" s="175"/>
      <c r="C79" s="175"/>
      <c r="D79" s="175"/>
      <c r="E79" s="175"/>
    </row>
    <row r="80" spans="1:5" ht="15">
      <c r="A80" s="171"/>
      <c r="B80" s="175"/>
      <c r="C80" s="175"/>
      <c r="D80" s="175"/>
      <c r="E80" s="175"/>
    </row>
    <row r="81" spans="1:5" ht="15" customHeight="1">
      <c r="A81" s="2"/>
      <c r="B81" s="2"/>
      <c r="C81" s="2"/>
      <c r="D81" s="2"/>
      <c r="E81" s="2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4" right="0.2" top="0.17" bottom="0.2" header="0.18" footer="0.17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158"/>
  <sheetViews>
    <sheetView zoomScale="90" zoomScaleNormal="90" zoomScalePageLayoutView="0" workbookViewId="0" topLeftCell="A1">
      <selection activeCell="A24" sqref="A24"/>
    </sheetView>
  </sheetViews>
  <sheetFormatPr defaultColWidth="33.00390625" defaultRowHeight="12.75"/>
  <cols>
    <col min="1" max="1" width="39.28125" style="239" customWidth="1"/>
    <col min="2" max="2" width="16.7109375" style="239" customWidth="1"/>
    <col min="3" max="3" width="13.140625" style="239" customWidth="1"/>
    <col min="4" max="4" width="11.57421875" style="239" customWidth="1"/>
    <col min="5" max="5" width="23.57421875" style="239" customWidth="1"/>
    <col min="6" max="6" width="10.7109375" style="239" customWidth="1"/>
    <col min="7" max="8" width="10.57421875" style="239" customWidth="1"/>
    <col min="9" max="9" width="12.7109375" style="239" customWidth="1"/>
    <col min="10" max="10" width="6.8515625" style="239" customWidth="1"/>
    <col min="11" max="14" width="10.7109375" style="239" customWidth="1"/>
    <col min="15" max="15" width="11.7109375" style="239" customWidth="1"/>
    <col min="16" max="18" width="11.421875" style="239" customWidth="1"/>
    <col min="19" max="16384" width="33.00390625" style="239" customWidth="1"/>
  </cols>
  <sheetData>
    <row r="1" spans="1:18" ht="15">
      <c r="A1" s="220" t="s">
        <v>242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</row>
    <row r="2" spans="1:18" ht="15">
      <c r="A2" s="177" t="s">
        <v>359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ht="15">
      <c r="A3" s="177" t="s">
        <v>207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1:18" ht="15">
      <c r="A4" s="286" t="s">
        <v>377</v>
      </c>
      <c r="B4" s="286"/>
      <c r="C4" s="238"/>
      <c r="D4" s="238"/>
      <c r="E4" s="238"/>
      <c r="F4" s="238"/>
      <c r="G4" s="238"/>
      <c r="H4" s="297" t="s">
        <v>2</v>
      </c>
      <c r="I4" s="297"/>
      <c r="J4" s="297"/>
      <c r="K4" s="297"/>
      <c r="L4" s="297"/>
      <c r="M4" s="237"/>
      <c r="N4" s="237"/>
      <c r="O4" s="237"/>
      <c r="P4" s="237"/>
      <c r="Q4" s="237"/>
      <c r="R4" s="237"/>
    </row>
    <row r="5" spans="1:18" ht="15">
      <c r="A5" s="214" t="str">
        <f>+'справка № 6-КИС'!A5:B5</f>
        <v>Отчетен период 30/06/2015 г. </v>
      </c>
      <c r="B5" s="238"/>
      <c r="C5" s="238"/>
      <c r="D5" s="238"/>
      <c r="E5" s="238"/>
      <c r="F5" s="238"/>
      <c r="G5" s="238"/>
      <c r="H5" s="238" t="s">
        <v>3</v>
      </c>
      <c r="I5" s="238"/>
      <c r="J5" s="238"/>
      <c r="K5" s="238"/>
      <c r="L5" s="238"/>
      <c r="M5" s="238"/>
      <c r="N5" s="238"/>
      <c r="O5" s="238"/>
      <c r="P5" s="238"/>
      <c r="Q5" s="238"/>
      <c r="R5" s="238"/>
    </row>
    <row r="6" spans="1:18" ht="14.25" customHeight="1">
      <c r="A6" s="217" t="s">
        <v>209</v>
      </c>
      <c r="B6" s="217" t="s">
        <v>243</v>
      </c>
      <c r="C6" s="217"/>
      <c r="D6" s="217"/>
      <c r="E6" s="217"/>
      <c r="F6" s="217"/>
      <c r="G6" s="217"/>
      <c r="H6" s="217"/>
      <c r="I6" s="213"/>
      <c r="J6" s="213"/>
      <c r="K6" s="217" t="s">
        <v>244</v>
      </c>
      <c r="L6" s="217"/>
      <c r="M6" s="217"/>
      <c r="N6" s="217"/>
      <c r="O6" s="217"/>
      <c r="P6" s="217"/>
      <c r="Q6" s="217" t="s">
        <v>245</v>
      </c>
      <c r="R6" s="217" t="s">
        <v>246</v>
      </c>
    </row>
    <row r="7" spans="1:18" ht="95.25" customHeight="1">
      <c r="A7" s="217"/>
      <c r="B7" s="217" t="s">
        <v>247</v>
      </c>
      <c r="C7" s="97" t="s">
        <v>248</v>
      </c>
      <c r="D7" s="97" t="s">
        <v>249</v>
      </c>
      <c r="E7" s="97" t="s">
        <v>250</v>
      </c>
      <c r="F7" s="97" t="s">
        <v>251</v>
      </c>
      <c r="G7" s="97" t="s">
        <v>252</v>
      </c>
      <c r="H7" s="97" t="s">
        <v>253</v>
      </c>
      <c r="I7" s="97" t="s">
        <v>360</v>
      </c>
      <c r="J7" s="97" t="s">
        <v>254</v>
      </c>
      <c r="K7" s="217" t="s">
        <v>255</v>
      </c>
      <c r="L7" s="217" t="s">
        <v>256</v>
      </c>
      <c r="M7" s="217" t="s">
        <v>257</v>
      </c>
      <c r="N7" s="217" t="s">
        <v>258</v>
      </c>
      <c r="O7" s="217" t="s">
        <v>259</v>
      </c>
      <c r="P7" s="217" t="s">
        <v>260</v>
      </c>
      <c r="Q7" s="217"/>
      <c r="R7" s="217"/>
    </row>
    <row r="8" spans="1:18" ht="15">
      <c r="A8" s="217"/>
      <c r="B8" s="217"/>
      <c r="C8" s="97"/>
      <c r="D8" s="97"/>
      <c r="E8" s="97"/>
      <c r="F8" s="97"/>
      <c r="G8" s="97"/>
      <c r="H8" s="97"/>
      <c r="I8" s="97"/>
      <c r="J8" s="97"/>
      <c r="K8" s="217"/>
      <c r="L8" s="217"/>
      <c r="M8" s="217"/>
      <c r="N8" s="217"/>
      <c r="O8" s="217"/>
      <c r="P8" s="217"/>
      <c r="Q8" s="217"/>
      <c r="R8" s="217"/>
    </row>
    <row r="9" spans="1:18" ht="15">
      <c r="A9" s="217"/>
      <c r="B9" s="217"/>
      <c r="C9" s="97"/>
      <c r="D9" s="97"/>
      <c r="E9" s="97"/>
      <c r="F9" s="97"/>
      <c r="G9" s="97"/>
      <c r="H9" s="97"/>
      <c r="I9" s="97"/>
      <c r="J9" s="97"/>
      <c r="K9" s="217"/>
      <c r="L9" s="217"/>
      <c r="M9" s="217"/>
      <c r="N9" s="217"/>
      <c r="O9" s="217"/>
      <c r="P9" s="217"/>
      <c r="Q9" s="217"/>
      <c r="R9" s="217"/>
    </row>
    <row r="10" spans="1:18" ht="15">
      <c r="A10" s="217"/>
      <c r="B10" s="217"/>
      <c r="C10" s="97"/>
      <c r="D10" s="97"/>
      <c r="E10" s="97"/>
      <c r="F10" s="97"/>
      <c r="G10" s="97"/>
      <c r="H10" s="97"/>
      <c r="I10" s="97"/>
      <c r="J10" s="97"/>
      <c r="K10" s="217"/>
      <c r="L10" s="217"/>
      <c r="M10" s="217"/>
      <c r="N10" s="217"/>
      <c r="O10" s="217"/>
      <c r="P10" s="217"/>
      <c r="Q10" s="217"/>
      <c r="R10" s="217"/>
    </row>
    <row r="11" spans="1:18" s="80" customFormat="1" ht="15">
      <c r="A11" s="213" t="s">
        <v>10</v>
      </c>
      <c r="B11" s="213">
        <v>1</v>
      </c>
      <c r="C11" s="213">
        <v>2</v>
      </c>
      <c r="D11" s="213">
        <v>3</v>
      </c>
      <c r="E11" s="213">
        <v>4</v>
      </c>
      <c r="F11" s="216">
        <v>5</v>
      </c>
      <c r="G11" s="216">
        <v>6</v>
      </c>
      <c r="H11" s="216">
        <v>7</v>
      </c>
      <c r="I11" s="216">
        <v>8</v>
      </c>
      <c r="J11" s="216">
        <v>9</v>
      </c>
      <c r="K11" s="213">
        <v>10</v>
      </c>
      <c r="L11" s="216">
        <v>11</v>
      </c>
      <c r="M11" s="216">
        <v>12</v>
      </c>
      <c r="N11" s="216">
        <v>13</v>
      </c>
      <c r="O11" s="216">
        <v>14</v>
      </c>
      <c r="P11" s="216">
        <v>15</v>
      </c>
      <c r="Q11" s="216">
        <v>16</v>
      </c>
      <c r="R11" s="216">
        <v>17</v>
      </c>
    </row>
    <row r="12" spans="1:18" s="177" customFormat="1" ht="15">
      <c r="A12" s="217" t="s">
        <v>261</v>
      </c>
      <c r="B12" s="90"/>
      <c r="C12" s="31" t="s">
        <v>207</v>
      </c>
      <c r="D12" s="33" t="s">
        <v>207</v>
      </c>
      <c r="E12" s="31"/>
      <c r="F12" s="31"/>
      <c r="G12" s="31"/>
      <c r="H12" s="31"/>
      <c r="I12" s="33"/>
      <c r="J12" s="91"/>
      <c r="K12" s="91" t="s">
        <v>207</v>
      </c>
      <c r="L12" s="91"/>
      <c r="M12" s="91"/>
      <c r="N12" s="91"/>
      <c r="O12" s="33"/>
      <c r="P12" s="33"/>
      <c r="Q12" s="91"/>
      <c r="R12" s="91"/>
    </row>
    <row r="13" spans="1:18" ht="15">
      <c r="A13" s="92" t="s">
        <v>354</v>
      </c>
      <c r="B13" s="93"/>
      <c r="C13" s="236"/>
      <c r="D13" s="35" t="s">
        <v>207</v>
      </c>
      <c r="E13" s="34" t="s">
        <v>207</v>
      </c>
      <c r="F13" s="34"/>
      <c r="G13" s="34"/>
      <c r="H13" s="34"/>
      <c r="I13" s="35"/>
      <c r="J13" s="94"/>
      <c r="K13" s="94" t="s">
        <v>207</v>
      </c>
      <c r="L13" s="94"/>
      <c r="M13" s="94"/>
      <c r="N13" s="94"/>
      <c r="O13" s="35"/>
      <c r="P13" s="35"/>
      <c r="Q13" s="94"/>
      <c r="R13" s="94"/>
    </row>
    <row r="14" spans="1:18" s="177" customFormat="1" ht="15">
      <c r="A14" s="217" t="s">
        <v>262</v>
      </c>
      <c r="B14" s="217"/>
      <c r="C14" s="236"/>
      <c r="D14" s="33"/>
      <c r="E14" s="31"/>
      <c r="F14" s="31"/>
      <c r="G14" s="31"/>
      <c r="H14" s="31"/>
      <c r="I14" s="33"/>
      <c r="J14" s="91"/>
      <c r="K14" s="91"/>
      <c r="L14" s="91"/>
      <c r="M14" s="91"/>
      <c r="N14" s="91"/>
      <c r="O14" s="33"/>
      <c r="P14" s="33"/>
      <c r="Q14" s="91"/>
      <c r="R14" s="91"/>
    </row>
    <row r="15" spans="1:18" s="177" customFormat="1" ht="15">
      <c r="A15" s="93" t="s">
        <v>263</v>
      </c>
      <c r="B15" s="95"/>
      <c r="C15" s="236"/>
      <c r="D15" s="33"/>
      <c r="E15" s="31"/>
      <c r="F15" s="31"/>
      <c r="G15" s="31"/>
      <c r="H15" s="31"/>
      <c r="I15" s="33"/>
      <c r="J15" s="91"/>
      <c r="K15" s="91"/>
      <c r="L15" s="91"/>
      <c r="M15" s="91"/>
      <c r="N15" s="91"/>
      <c r="O15" s="33"/>
      <c r="P15" s="33"/>
      <c r="Q15" s="91"/>
      <c r="R15" s="91"/>
    </row>
    <row r="16" spans="1:18" s="177" customFormat="1" ht="15">
      <c r="A16" s="93" t="s">
        <v>264</v>
      </c>
      <c r="B16" s="95"/>
      <c r="C16" s="236"/>
      <c r="D16" s="33"/>
      <c r="E16" s="31"/>
      <c r="F16" s="31"/>
      <c r="G16" s="31"/>
      <c r="H16" s="31"/>
      <c r="I16" s="33"/>
      <c r="J16" s="91"/>
      <c r="K16" s="91"/>
      <c r="L16" s="91"/>
      <c r="M16" s="91"/>
      <c r="N16" s="91"/>
      <c r="O16" s="33"/>
      <c r="P16" s="33"/>
      <c r="Q16" s="91"/>
      <c r="R16" s="91"/>
    </row>
    <row r="17" spans="1:18" ht="15">
      <c r="A17" s="93" t="s">
        <v>265</v>
      </c>
      <c r="B17" s="91"/>
      <c r="C17" s="236"/>
      <c r="D17" s="35" t="s">
        <v>207</v>
      </c>
      <c r="E17" s="34" t="s">
        <v>207</v>
      </c>
      <c r="F17" s="34"/>
      <c r="G17" s="34"/>
      <c r="H17" s="34"/>
      <c r="I17" s="35"/>
      <c r="J17" s="94"/>
      <c r="K17" s="94" t="s">
        <v>207</v>
      </c>
      <c r="L17" s="94"/>
      <c r="M17" s="94"/>
      <c r="N17" s="94"/>
      <c r="O17" s="35"/>
      <c r="P17" s="35"/>
      <c r="Q17" s="94"/>
      <c r="R17" s="94"/>
    </row>
    <row r="18" spans="1:18" s="177" customFormat="1" ht="15">
      <c r="A18" s="93" t="s">
        <v>266</v>
      </c>
      <c r="B18" s="217"/>
      <c r="C18" s="236"/>
      <c r="D18" s="33"/>
      <c r="E18" s="31"/>
      <c r="F18" s="31"/>
      <c r="G18" s="31"/>
      <c r="H18" s="31"/>
      <c r="I18" s="33"/>
      <c r="J18" s="91"/>
      <c r="K18" s="91"/>
      <c r="L18" s="91"/>
      <c r="M18" s="91"/>
      <c r="N18" s="91"/>
      <c r="O18" s="33"/>
      <c r="P18" s="33"/>
      <c r="Q18" s="91"/>
      <c r="R18" s="91"/>
    </row>
    <row r="19" spans="1:18" s="177" customFormat="1" ht="15">
      <c r="A19" s="93" t="s">
        <v>267</v>
      </c>
      <c r="B19" s="96"/>
      <c r="C19" s="236"/>
      <c r="D19" s="33"/>
      <c r="E19" s="31"/>
      <c r="F19" s="31"/>
      <c r="G19" s="31"/>
      <c r="H19" s="31"/>
      <c r="I19" s="33"/>
      <c r="J19" s="91"/>
      <c r="K19" s="91"/>
      <c r="L19" s="91"/>
      <c r="M19" s="91"/>
      <c r="N19" s="91"/>
      <c r="O19" s="33"/>
      <c r="P19" s="33"/>
      <c r="Q19" s="91"/>
      <c r="R19" s="91"/>
    </row>
    <row r="20" spans="1:18" s="177" customFormat="1" ht="15">
      <c r="A20" s="93" t="s">
        <v>268</v>
      </c>
      <c r="B20" s="34"/>
      <c r="C20" s="236"/>
      <c r="D20" s="33"/>
      <c r="E20" s="31"/>
      <c r="F20" s="31"/>
      <c r="G20" s="31"/>
      <c r="H20" s="31"/>
      <c r="I20" s="33"/>
      <c r="J20" s="91"/>
      <c r="K20" s="91"/>
      <c r="L20" s="91"/>
      <c r="M20" s="91"/>
      <c r="N20" s="91"/>
      <c r="O20" s="33"/>
      <c r="P20" s="33"/>
      <c r="Q20" s="91"/>
      <c r="R20" s="91"/>
    </row>
    <row r="21" spans="1:18" s="177" customFormat="1" ht="15">
      <c r="A21" s="217" t="s">
        <v>269</v>
      </c>
      <c r="B21" s="31"/>
      <c r="C21" s="189"/>
      <c r="D21" s="33"/>
      <c r="E21" s="31"/>
      <c r="F21" s="31"/>
      <c r="G21" s="31"/>
      <c r="H21" s="31"/>
      <c r="I21" s="33"/>
      <c r="J21" s="91"/>
      <c r="K21" s="91"/>
      <c r="L21" s="91"/>
      <c r="M21" s="91"/>
      <c r="N21" s="91"/>
      <c r="O21" s="33"/>
      <c r="P21" s="33"/>
      <c r="Q21" s="91"/>
      <c r="R21" s="91"/>
    </row>
    <row r="22" spans="1:18" s="177" customFormat="1" ht="15">
      <c r="A22" s="93" t="s">
        <v>270</v>
      </c>
      <c r="B22" s="34"/>
      <c r="C22" s="236"/>
      <c r="D22" s="33"/>
      <c r="E22" s="31"/>
      <c r="F22" s="31"/>
      <c r="G22" s="31"/>
      <c r="H22" s="31"/>
      <c r="I22" s="33"/>
      <c r="J22" s="91"/>
      <c r="K22" s="91"/>
      <c r="L22" s="91"/>
      <c r="M22" s="91"/>
      <c r="N22" s="91"/>
      <c r="O22" s="33"/>
      <c r="P22" s="33"/>
      <c r="Q22" s="91"/>
      <c r="R22" s="91"/>
    </row>
    <row r="23" spans="1:26" s="177" customFormat="1" ht="15">
      <c r="A23" s="97" t="s">
        <v>271</v>
      </c>
      <c r="B23" s="100"/>
      <c r="C23" s="236"/>
      <c r="D23" s="44"/>
      <c r="E23" s="100"/>
      <c r="F23" s="100"/>
      <c r="G23" s="100"/>
      <c r="H23" s="100"/>
      <c r="I23" s="44"/>
      <c r="J23" s="190"/>
      <c r="K23" s="190"/>
      <c r="L23" s="190"/>
      <c r="M23" s="190"/>
      <c r="N23" s="190"/>
      <c r="O23" s="44"/>
      <c r="P23" s="44"/>
      <c r="Q23" s="190"/>
      <c r="R23" s="190"/>
      <c r="S23" s="235"/>
      <c r="T23" s="235"/>
      <c r="U23" s="235"/>
      <c r="V23" s="235"/>
      <c r="W23" s="235"/>
      <c r="X23" s="235"/>
      <c r="Y23" s="235"/>
      <c r="Z23" s="235"/>
    </row>
    <row r="24" spans="1:26" s="177" customFormat="1" ht="15">
      <c r="A24" s="97" t="s">
        <v>272</v>
      </c>
      <c r="B24" s="100"/>
      <c r="C24" s="236"/>
      <c r="D24" s="44"/>
      <c r="E24" s="100"/>
      <c r="F24" s="100"/>
      <c r="G24" s="100"/>
      <c r="H24" s="100"/>
      <c r="I24" s="44">
        <f>I14+I21+I23</f>
        <v>0</v>
      </c>
      <c r="J24" s="190"/>
      <c r="K24" s="190"/>
      <c r="L24" s="190"/>
      <c r="M24" s="190"/>
      <c r="N24" s="190"/>
      <c r="O24" s="44">
        <f>O14+O21+O23</f>
        <v>0</v>
      </c>
      <c r="P24" s="44">
        <f>P14+P21+P23</f>
        <v>0</v>
      </c>
      <c r="Q24" s="44">
        <f>Q14+Q21+Q23</f>
        <v>0</v>
      </c>
      <c r="R24" s="190"/>
      <c r="S24" s="235"/>
      <c r="T24" s="235"/>
      <c r="U24" s="235"/>
      <c r="V24" s="235"/>
      <c r="W24" s="235"/>
      <c r="X24" s="235"/>
      <c r="Y24" s="235"/>
      <c r="Z24" s="235"/>
    </row>
    <row r="25" spans="1:26" s="177" customFormat="1" ht="15">
      <c r="A25" s="97" t="s">
        <v>273</v>
      </c>
      <c r="B25" s="100"/>
      <c r="C25" s="236"/>
      <c r="D25" s="44"/>
      <c r="E25" s="100"/>
      <c r="F25" s="100"/>
      <c r="G25" s="100"/>
      <c r="H25" s="100"/>
      <c r="I25" s="44"/>
      <c r="J25" s="190"/>
      <c r="K25" s="190"/>
      <c r="L25" s="190"/>
      <c r="M25" s="190"/>
      <c r="N25" s="190"/>
      <c r="O25" s="44"/>
      <c r="P25" s="44"/>
      <c r="Q25" s="190"/>
      <c r="R25" s="190"/>
      <c r="S25" s="235"/>
      <c r="T25" s="235"/>
      <c r="U25" s="235"/>
      <c r="V25" s="235"/>
      <c r="W25" s="235"/>
      <c r="X25" s="235"/>
      <c r="Y25" s="235"/>
      <c r="Z25" s="235"/>
    </row>
    <row r="26" spans="1:26" s="177" customFormat="1" ht="15">
      <c r="A26" s="188" t="s">
        <v>354</v>
      </c>
      <c r="B26" s="99"/>
      <c r="C26" s="100"/>
      <c r="D26" s="44"/>
      <c r="E26" s="100"/>
      <c r="F26" s="100"/>
      <c r="G26" s="100"/>
      <c r="H26" s="100"/>
      <c r="I26" s="44"/>
      <c r="J26" s="190"/>
      <c r="K26" s="190"/>
      <c r="L26" s="190"/>
      <c r="M26" s="190"/>
      <c r="N26" s="190"/>
      <c r="O26" s="44"/>
      <c r="P26" s="44"/>
      <c r="Q26" s="190"/>
      <c r="R26" s="190"/>
      <c r="S26" s="235"/>
      <c r="T26" s="235"/>
      <c r="U26" s="235"/>
      <c r="V26" s="235"/>
      <c r="W26" s="235"/>
      <c r="X26" s="235"/>
      <c r="Y26" s="235"/>
      <c r="Z26" s="235"/>
    </row>
    <row r="27" spans="1:26" s="177" customFormat="1" ht="15">
      <c r="A27" s="188" t="s">
        <v>441</v>
      </c>
      <c r="B27" s="234" t="s">
        <v>277</v>
      </c>
      <c r="C27" s="233" t="s">
        <v>384</v>
      </c>
      <c r="D27" s="232" t="s">
        <v>383</v>
      </c>
      <c r="E27" s="99" t="s">
        <v>274</v>
      </c>
      <c r="F27" s="99" t="s">
        <v>275</v>
      </c>
      <c r="G27" s="99"/>
      <c r="H27" s="99"/>
      <c r="I27" s="232">
        <v>23333</v>
      </c>
      <c r="J27" s="189" t="s">
        <v>276</v>
      </c>
      <c r="K27" s="189"/>
      <c r="L27" s="189"/>
      <c r="M27" s="189"/>
      <c r="N27" s="189"/>
      <c r="O27" s="47">
        <v>26832.95</v>
      </c>
      <c r="P27" s="47">
        <v>22469.68</v>
      </c>
      <c r="Q27" s="231">
        <v>0.0026590219261656634</v>
      </c>
      <c r="R27" s="230"/>
      <c r="S27" s="235"/>
      <c r="T27" s="235"/>
      <c r="U27" s="235"/>
      <c r="V27" s="235"/>
      <c r="W27" s="235"/>
      <c r="X27" s="235"/>
      <c r="Y27" s="235"/>
      <c r="Z27" s="235"/>
    </row>
    <row r="28" spans="1:26" s="177" customFormat="1" ht="15">
      <c r="A28" s="188" t="s">
        <v>440</v>
      </c>
      <c r="B28" s="188" t="s">
        <v>371</v>
      </c>
      <c r="C28" s="233" t="s">
        <v>384</v>
      </c>
      <c r="D28" s="232" t="s">
        <v>383</v>
      </c>
      <c r="E28" s="99" t="s">
        <v>274</v>
      </c>
      <c r="F28" s="99" t="s">
        <v>275</v>
      </c>
      <c r="G28" s="99"/>
      <c r="H28" s="99"/>
      <c r="I28" s="232">
        <v>600</v>
      </c>
      <c r="J28" s="189" t="s">
        <v>276</v>
      </c>
      <c r="K28" s="189"/>
      <c r="L28" s="189"/>
      <c r="M28" s="189"/>
      <c r="N28" s="189"/>
      <c r="O28" s="47">
        <v>85272.6</v>
      </c>
      <c r="P28" s="47">
        <v>81053.4</v>
      </c>
      <c r="Q28" s="231">
        <v>0.00959171504846869</v>
      </c>
      <c r="R28" s="230"/>
      <c r="S28" s="235"/>
      <c r="T28" s="235"/>
      <c r="U28" s="235"/>
      <c r="V28" s="235"/>
      <c r="W28" s="235"/>
      <c r="X28" s="235"/>
      <c r="Y28" s="235"/>
      <c r="Z28" s="235"/>
    </row>
    <row r="29" spans="1:26" s="177" customFormat="1" ht="15">
      <c r="A29" s="188" t="s">
        <v>439</v>
      </c>
      <c r="B29" s="234" t="s">
        <v>278</v>
      </c>
      <c r="C29" s="233" t="s">
        <v>384</v>
      </c>
      <c r="D29" s="232" t="s">
        <v>383</v>
      </c>
      <c r="E29" s="99" t="s">
        <v>274</v>
      </c>
      <c r="F29" s="99" t="s">
        <v>275</v>
      </c>
      <c r="G29" s="99"/>
      <c r="H29" s="99"/>
      <c r="I29" s="232">
        <v>149450</v>
      </c>
      <c r="J29" s="189" t="s">
        <v>276</v>
      </c>
      <c r="K29" s="189"/>
      <c r="L29" s="189"/>
      <c r="M29" s="189"/>
      <c r="N29" s="189"/>
      <c r="O29" s="47">
        <v>149.45</v>
      </c>
      <c r="P29" s="47">
        <v>149.45</v>
      </c>
      <c r="Q29" s="231">
        <v>1.768564691911315E-05</v>
      </c>
      <c r="R29" s="230"/>
      <c r="S29" s="235"/>
      <c r="T29" s="235"/>
      <c r="U29" s="235"/>
      <c r="V29" s="235"/>
      <c r="W29" s="235"/>
      <c r="X29" s="235"/>
      <c r="Y29" s="235"/>
      <c r="Z29" s="235"/>
    </row>
    <row r="30" spans="1:26" s="177" customFormat="1" ht="15">
      <c r="A30" s="188" t="s">
        <v>436</v>
      </c>
      <c r="B30" s="234" t="s">
        <v>279</v>
      </c>
      <c r="C30" s="233" t="s">
        <v>384</v>
      </c>
      <c r="D30" s="232" t="s">
        <v>383</v>
      </c>
      <c r="E30" s="99" t="s">
        <v>274</v>
      </c>
      <c r="F30" s="99" t="s">
        <v>275</v>
      </c>
      <c r="G30" s="99"/>
      <c r="H30" s="99"/>
      <c r="I30" s="232">
        <v>5317</v>
      </c>
      <c r="J30" s="189" t="s">
        <v>276</v>
      </c>
      <c r="K30" s="189"/>
      <c r="L30" s="189"/>
      <c r="M30" s="189"/>
      <c r="N30" s="189"/>
      <c r="O30" s="47">
        <v>34549.87</v>
      </c>
      <c r="P30" s="47">
        <v>31726.54</v>
      </c>
      <c r="Q30" s="231">
        <v>0.0037544622576455014</v>
      </c>
      <c r="R30" s="230"/>
      <c r="S30" s="235"/>
      <c r="T30" s="235"/>
      <c r="U30" s="235"/>
      <c r="V30" s="235"/>
      <c r="W30" s="235"/>
      <c r="X30" s="235"/>
      <c r="Y30" s="235"/>
      <c r="Z30" s="235"/>
    </row>
    <row r="31" spans="1:26" s="177" customFormat="1" ht="15">
      <c r="A31" s="188" t="s">
        <v>435</v>
      </c>
      <c r="B31" s="219" t="s">
        <v>378</v>
      </c>
      <c r="C31" s="233" t="s">
        <v>384</v>
      </c>
      <c r="D31" s="232" t="s">
        <v>383</v>
      </c>
      <c r="E31" s="99" t="s">
        <v>274</v>
      </c>
      <c r="F31" s="99" t="s">
        <v>275</v>
      </c>
      <c r="G31" s="99"/>
      <c r="H31" s="99"/>
      <c r="I31" s="232">
        <v>20000</v>
      </c>
      <c r="J31" s="189" t="s">
        <v>276</v>
      </c>
      <c r="K31" s="189"/>
      <c r="L31" s="189"/>
      <c r="M31" s="189"/>
      <c r="N31" s="189"/>
      <c r="O31" s="47">
        <v>171000</v>
      </c>
      <c r="P31" s="47">
        <v>166280</v>
      </c>
      <c r="Q31" s="231">
        <v>0.01967727915496912</v>
      </c>
      <c r="R31" s="230"/>
      <c r="S31" s="235"/>
      <c r="T31" s="235"/>
      <c r="U31" s="235"/>
      <c r="V31" s="235"/>
      <c r="W31" s="235"/>
      <c r="X31" s="235"/>
      <c r="Y31" s="235"/>
      <c r="Z31" s="235"/>
    </row>
    <row r="32" spans="1:26" s="177" customFormat="1" ht="15">
      <c r="A32" s="188" t="s">
        <v>434</v>
      </c>
      <c r="B32" s="234" t="s">
        <v>280</v>
      </c>
      <c r="C32" s="233" t="s">
        <v>384</v>
      </c>
      <c r="D32" s="232" t="s">
        <v>383</v>
      </c>
      <c r="E32" s="99" t="s">
        <v>274</v>
      </c>
      <c r="F32" s="99" t="s">
        <v>275</v>
      </c>
      <c r="G32" s="99"/>
      <c r="H32" s="99"/>
      <c r="I32" s="232">
        <v>282929</v>
      </c>
      <c r="J32" s="189" t="s">
        <v>276</v>
      </c>
      <c r="K32" s="189"/>
      <c r="L32" s="189"/>
      <c r="M32" s="189"/>
      <c r="N32" s="189"/>
      <c r="O32" s="47">
        <v>195221.01</v>
      </c>
      <c r="P32" s="47">
        <v>145708.44</v>
      </c>
      <c r="Q32" s="231">
        <v>0.01724287737018925</v>
      </c>
      <c r="R32" s="230"/>
      <c r="S32" s="235"/>
      <c r="T32" s="235"/>
      <c r="U32" s="235"/>
      <c r="V32" s="235"/>
      <c r="W32" s="235"/>
      <c r="X32" s="235"/>
      <c r="Y32" s="235"/>
      <c r="Z32" s="235"/>
    </row>
    <row r="33" spans="1:26" s="177" customFormat="1" ht="15">
      <c r="A33" s="188" t="s">
        <v>432</v>
      </c>
      <c r="B33" s="188" t="s">
        <v>362</v>
      </c>
      <c r="C33" s="233" t="s">
        <v>384</v>
      </c>
      <c r="D33" s="232" t="s">
        <v>383</v>
      </c>
      <c r="E33" s="99" t="s">
        <v>274</v>
      </c>
      <c r="F33" s="99" t="s">
        <v>275</v>
      </c>
      <c r="G33" s="99"/>
      <c r="H33" s="99"/>
      <c r="I33" s="232">
        <v>11490</v>
      </c>
      <c r="J33" s="189" t="s">
        <v>276</v>
      </c>
      <c r="K33" s="189"/>
      <c r="L33" s="189"/>
      <c r="M33" s="189"/>
      <c r="N33" s="189"/>
      <c r="O33" s="47">
        <v>61345.11</v>
      </c>
      <c r="P33" s="47">
        <v>56404.41</v>
      </c>
      <c r="Q33" s="231">
        <v>0.00667479745694811</v>
      </c>
      <c r="R33" s="230"/>
      <c r="S33" s="235"/>
      <c r="T33" s="235"/>
      <c r="U33" s="235"/>
      <c r="V33" s="235"/>
      <c r="W33" s="235"/>
      <c r="X33" s="235"/>
      <c r="Y33" s="235"/>
      <c r="Z33" s="235"/>
    </row>
    <row r="34" spans="1:26" s="177" customFormat="1" ht="15">
      <c r="A34" s="188" t="s">
        <v>431</v>
      </c>
      <c r="B34" s="234" t="s">
        <v>372</v>
      </c>
      <c r="C34" s="233" t="s">
        <v>384</v>
      </c>
      <c r="D34" s="232" t="s">
        <v>383</v>
      </c>
      <c r="E34" s="99" t="s">
        <v>274</v>
      </c>
      <c r="F34" s="99" t="s">
        <v>275</v>
      </c>
      <c r="G34" s="99"/>
      <c r="H34" s="99"/>
      <c r="I34" s="232">
        <v>81992</v>
      </c>
      <c r="J34" s="189" t="s">
        <v>276</v>
      </c>
      <c r="K34" s="189"/>
      <c r="L34" s="189"/>
      <c r="M34" s="189"/>
      <c r="N34" s="189"/>
      <c r="O34" s="47">
        <v>318292.94</v>
      </c>
      <c r="P34" s="47">
        <v>250321.58</v>
      </c>
      <c r="Q34" s="231">
        <v>0.029622610104479998</v>
      </c>
      <c r="R34" s="230"/>
      <c r="S34" s="235"/>
      <c r="T34" s="235"/>
      <c r="U34" s="235"/>
      <c r="V34" s="235"/>
      <c r="W34" s="235"/>
      <c r="X34" s="235"/>
      <c r="Y34" s="235"/>
      <c r="Z34" s="235"/>
    </row>
    <row r="35" spans="1:26" s="177" customFormat="1" ht="15">
      <c r="A35" s="188" t="s">
        <v>430</v>
      </c>
      <c r="B35" s="234" t="s">
        <v>281</v>
      </c>
      <c r="C35" s="233" t="s">
        <v>384</v>
      </c>
      <c r="D35" s="232" t="s">
        <v>383</v>
      </c>
      <c r="E35" s="99" t="s">
        <v>274</v>
      </c>
      <c r="F35" s="99" t="s">
        <v>275</v>
      </c>
      <c r="G35" s="99"/>
      <c r="H35" s="99"/>
      <c r="I35" s="232">
        <v>4812</v>
      </c>
      <c r="J35" s="189" t="s">
        <v>276</v>
      </c>
      <c r="K35" s="189"/>
      <c r="L35" s="189"/>
      <c r="M35" s="189"/>
      <c r="N35" s="189"/>
      <c r="O35" s="47">
        <v>25397.74</v>
      </c>
      <c r="P35" s="47">
        <v>29699.66</v>
      </c>
      <c r="Q35" s="231">
        <v>0.003514604887104102</v>
      </c>
      <c r="R35" s="230"/>
      <c r="S35" s="235"/>
      <c r="T35" s="235"/>
      <c r="U35" s="235"/>
      <c r="V35" s="235"/>
      <c r="W35" s="235"/>
      <c r="X35" s="235"/>
      <c r="Y35" s="235"/>
      <c r="Z35" s="235"/>
    </row>
    <row r="36" spans="1:18" s="235" customFormat="1" ht="15">
      <c r="A36" s="188" t="s">
        <v>433</v>
      </c>
      <c r="B36" s="234" t="s">
        <v>385</v>
      </c>
      <c r="C36" s="233" t="s">
        <v>384</v>
      </c>
      <c r="D36" s="232" t="s">
        <v>383</v>
      </c>
      <c r="E36" s="99" t="s">
        <v>274</v>
      </c>
      <c r="F36" s="99" t="s">
        <v>275</v>
      </c>
      <c r="G36" s="99"/>
      <c r="H36" s="99"/>
      <c r="I36" s="232">
        <v>9766</v>
      </c>
      <c r="J36" s="189" t="s">
        <v>276</v>
      </c>
      <c r="K36" s="189"/>
      <c r="L36" s="189"/>
      <c r="M36" s="189"/>
      <c r="N36" s="189"/>
      <c r="O36" s="47">
        <v>4883</v>
      </c>
      <c r="P36" s="47">
        <v>3574.36</v>
      </c>
      <c r="Q36" s="231">
        <v>0.0004229833986069005</v>
      </c>
      <c r="R36" s="230"/>
    </row>
    <row r="37" spans="1:26" s="177" customFormat="1" ht="15">
      <c r="A37" s="188" t="s">
        <v>429</v>
      </c>
      <c r="B37" s="234" t="s">
        <v>355</v>
      </c>
      <c r="C37" s="233" t="s">
        <v>384</v>
      </c>
      <c r="D37" s="232" t="s">
        <v>383</v>
      </c>
      <c r="E37" s="99" t="s">
        <v>283</v>
      </c>
      <c r="F37" s="99" t="s">
        <v>284</v>
      </c>
      <c r="G37" s="99"/>
      <c r="H37" s="99"/>
      <c r="I37" s="232">
        <v>560</v>
      </c>
      <c r="J37" s="189" t="s">
        <v>285</v>
      </c>
      <c r="K37" s="189"/>
      <c r="L37" s="189"/>
      <c r="M37" s="189"/>
      <c r="N37" s="189"/>
      <c r="O37" s="47">
        <v>48616.16</v>
      </c>
      <c r="P37" s="47">
        <v>53358.56</v>
      </c>
      <c r="Q37" s="231">
        <v>0.006314356990781627</v>
      </c>
      <c r="R37" s="230"/>
      <c r="S37" s="235"/>
      <c r="T37" s="235"/>
      <c r="U37" s="235"/>
      <c r="V37" s="235"/>
      <c r="W37" s="235"/>
      <c r="X37" s="235"/>
      <c r="Y37" s="235"/>
      <c r="Z37" s="235"/>
    </row>
    <row r="38" spans="1:26" s="177" customFormat="1" ht="15">
      <c r="A38" s="188" t="s">
        <v>428</v>
      </c>
      <c r="B38" s="234" t="s">
        <v>282</v>
      </c>
      <c r="C38" s="233" t="s">
        <v>384</v>
      </c>
      <c r="D38" s="232" t="s">
        <v>383</v>
      </c>
      <c r="E38" s="99" t="s">
        <v>283</v>
      </c>
      <c r="F38" s="99" t="s">
        <v>284</v>
      </c>
      <c r="G38" s="99"/>
      <c r="H38" s="99"/>
      <c r="I38" s="232">
        <v>730</v>
      </c>
      <c r="J38" s="189" t="s">
        <v>285</v>
      </c>
      <c r="K38" s="189"/>
      <c r="L38" s="189"/>
      <c r="M38" s="189"/>
      <c r="N38" s="189"/>
      <c r="O38" s="47">
        <v>57503.17</v>
      </c>
      <c r="P38" s="47">
        <v>37974.19</v>
      </c>
      <c r="Q38" s="231">
        <v>0.004493798035324975</v>
      </c>
      <c r="R38" s="230"/>
      <c r="S38" s="235"/>
      <c r="T38" s="235"/>
      <c r="U38" s="235"/>
      <c r="V38" s="235"/>
      <c r="W38" s="235"/>
      <c r="X38" s="235"/>
      <c r="Y38" s="235"/>
      <c r="Z38" s="235"/>
    </row>
    <row r="39" spans="1:26" s="177" customFormat="1" ht="15">
      <c r="A39" s="188" t="s">
        <v>427</v>
      </c>
      <c r="B39" s="234" t="s">
        <v>286</v>
      </c>
      <c r="C39" s="233" t="s">
        <v>384</v>
      </c>
      <c r="D39" s="232" t="s">
        <v>383</v>
      </c>
      <c r="E39" s="99" t="s">
        <v>283</v>
      </c>
      <c r="F39" s="99" t="s">
        <v>284</v>
      </c>
      <c r="G39" s="99"/>
      <c r="H39" s="99"/>
      <c r="I39" s="232">
        <v>1000</v>
      </c>
      <c r="J39" s="189" t="s">
        <v>285</v>
      </c>
      <c r="K39" s="189"/>
      <c r="L39" s="189"/>
      <c r="M39" s="189"/>
      <c r="N39" s="189"/>
      <c r="O39" s="47">
        <v>8413.35</v>
      </c>
      <c r="P39" s="47">
        <v>6144.47</v>
      </c>
      <c r="Q39" s="231">
        <v>0.000727125640181219</v>
      </c>
      <c r="R39" s="230"/>
      <c r="S39" s="235"/>
      <c r="T39" s="235"/>
      <c r="U39" s="235"/>
      <c r="V39" s="235"/>
      <c r="W39" s="235"/>
      <c r="X39" s="235"/>
      <c r="Y39" s="235"/>
      <c r="Z39" s="235"/>
    </row>
    <row r="40" spans="1:26" s="177" customFormat="1" ht="15">
      <c r="A40" s="188" t="s">
        <v>426</v>
      </c>
      <c r="B40" s="234" t="s">
        <v>287</v>
      </c>
      <c r="C40" s="233" t="s">
        <v>384</v>
      </c>
      <c r="D40" s="232" t="s">
        <v>383</v>
      </c>
      <c r="E40" s="99" t="s">
        <v>283</v>
      </c>
      <c r="F40" s="99" t="s">
        <v>284</v>
      </c>
      <c r="G40" s="99"/>
      <c r="H40" s="99"/>
      <c r="I40" s="232">
        <v>412</v>
      </c>
      <c r="J40" s="189" t="s">
        <v>285</v>
      </c>
      <c r="K40" s="189"/>
      <c r="L40" s="189"/>
      <c r="M40" s="189"/>
      <c r="N40" s="189"/>
      <c r="O40" s="47">
        <v>118872.59</v>
      </c>
      <c r="P40" s="47">
        <v>113632.1</v>
      </c>
      <c r="Q40" s="231">
        <v>0.01344702040332792</v>
      </c>
      <c r="R40" s="230"/>
      <c r="S40" s="235"/>
      <c r="T40" s="235"/>
      <c r="U40" s="235"/>
      <c r="V40" s="235"/>
      <c r="W40" s="235"/>
      <c r="X40" s="235"/>
      <c r="Y40" s="235"/>
      <c r="Z40" s="235"/>
    </row>
    <row r="41" spans="1:26" s="177" customFormat="1" ht="15">
      <c r="A41" s="188" t="s">
        <v>425</v>
      </c>
      <c r="B41" s="234" t="s">
        <v>288</v>
      </c>
      <c r="C41" s="233" t="s">
        <v>384</v>
      </c>
      <c r="D41" s="232" t="s">
        <v>383</v>
      </c>
      <c r="E41" s="99" t="s">
        <v>283</v>
      </c>
      <c r="F41" s="99" t="s">
        <v>284</v>
      </c>
      <c r="G41" s="99"/>
      <c r="H41" s="99"/>
      <c r="I41" s="232">
        <v>844</v>
      </c>
      <c r="J41" s="189" t="s">
        <v>285</v>
      </c>
      <c r="K41" s="189"/>
      <c r="L41" s="189"/>
      <c r="M41" s="189"/>
      <c r="N41" s="189"/>
      <c r="O41" s="47">
        <v>148482.55</v>
      </c>
      <c r="P41" s="47">
        <v>147138.46</v>
      </c>
      <c r="Q41" s="231">
        <v>0.017412103390980618</v>
      </c>
      <c r="R41" s="230"/>
      <c r="S41" s="235"/>
      <c r="T41" s="235"/>
      <c r="U41" s="235"/>
      <c r="V41" s="235"/>
      <c r="W41" s="235"/>
      <c r="X41" s="235"/>
      <c r="Y41" s="235"/>
      <c r="Z41" s="235"/>
    </row>
    <row r="42" spans="1:26" s="177" customFormat="1" ht="30">
      <c r="A42" s="188" t="s">
        <v>424</v>
      </c>
      <c r="B42" s="234" t="s">
        <v>289</v>
      </c>
      <c r="C42" s="233" t="s">
        <v>384</v>
      </c>
      <c r="D42" s="232" t="s">
        <v>383</v>
      </c>
      <c r="E42" s="99" t="s">
        <v>290</v>
      </c>
      <c r="F42" s="99" t="s">
        <v>291</v>
      </c>
      <c r="G42" s="99"/>
      <c r="H42" s="99"/>
      <c r="I42" s="232">
        <v>24420</v>
      </c>
      <c r="J42" s="189" t="s">
        <v>292</v>
      </c>
      <c r="K42" s="189"/>
      <c r="L42" s="189"/>
      <c r="M42" s="189"/>
      <c r="N42" s="189"/>
      <c r="O42" s="47">
        <v>93186.23</v>
      </c>
      <c r="P42" s="47">
        <v>115118.44</v>
      </c>
      <c r="Q42" s="231">
        <v>0.01362291123264712</v>
      </c>
      <c r="R42" s="230"/>
      <c r="S42" s="235"/>
      <c r="T42" s="235"/>
      <c r="U42" s="235"/>
      <c r="V42" s="235"/>
      <c r="W42" s="235"/>
      <c r="X42" s="235"/>
      <c r="Y42" s="235"/>
      <c r="Z42" s="235"/>
    </row>
    <row r="43" spans="1:26" s="177" customFormat="1" ht="30">
      <c r="A43" s="188" t="s">
        <v>423</v>
      </c>
      <c r="B43" s="234" t="s">
        <v>356</v>
      </c>
      <c r="C43" s="233" t="s">
        <v>384</v>
      </c>
      <c r="D43" s="232" t="s">
        <v>383</v>
      </c>
      <c r="E43" s="99" t="s">
        <v>290</v>
      </c>
      <c r="F43" s="99" t="s">
        <v>291</v>
      </c>
      <c r="G43" s="99"/>
      <c r="H43" s="99"/>
      <c r="I43" s="232">
        <v>1466649</v>
      </c>
      <c r="J43" s="189" t="s">
        <v>292</v>
      </c>
      <c r="K43" s="189"/>
      <c r="L43" s="189"/>
      <c r="M43" s="189"/>
      <c r="N43" s="189"/>
      <c r="O43" s="47">
        <v>573102.41</v>
      </c>
      <c r="P43" s="47">
        <v>509886.82</v>
      </c>
      <c r="Q43" s="231">
        <v>0.06033909847594113</v>
      </c>
      <c r="R43" s="230"/>
      <c r="S43" s="235"/>
      <c r="T43" s="235"/>
      <c r="U43" s="235"/>
      <c r="V43" s="235"/>
      <c r="W43" s="235"/>
      <c r="X43" s="235"/>
      <c r="Y43" s="235"/>
      <c r="Z43" s="235"/>
    </row>
    <row r="44" spans="1:26" s="177" customFormat="1" ht="30">
      <c r="A44" s="188" t="s">
        <v>422</v>
      </c>
      <c r="B44" s="234" t="s">
        <v>293</v>
      </c>
      <c r="C44" s="233" t="s">
        <v>384</v>
      </c>
      <c r="D44" s="232" t="s">
        <v>383</v>
      </c>
      <c r="E44" s="99" t="s">
        <v>290</v>
      </c>
      <c r="F44" s="99" t="s">
        <v>291</v>
      </c>
      <c r="G44" s="99"/>
      <c r="H44" s="99"/>
      <c r="I44" s="232">
        <v>104000</v>
      </c>
      <c r="J44" s="189" t="s">
        <v>292</v>
      </c>
      <c r="K44" s="189"/>
      <c r="L44" s="189"/>
      <c r="M44" s="189"/>
      <c r="N44" s="189"/>
      <c r="O44" s="47">
        <v>10613.22</v>
      </c>
      <c r="P44" s="47">
        <v>12188.45</v>
      </c>
      <c r="Q44" s="231">
        <v>0.001442359472674906</v>
      </c>
      <c r="R44" s="230"/>
      <c r="S44" s="235"/>
      <c r="T44" s="235"/>
      <c r="U44" s="235"/>
      <c r="V44" s="235"/>
      <c r="W44" s="235"/>
      <c r="X44" s="235"/>
      <c r="Y44" s="235"/>
      <c r="Z44" s="235"/>
    </row>
    <row r="45" spans="1:26" s="177" customFormat="1" ht="30">
      <c r="A45" s="188" t="s">
        <v>421</v>
      </c>
      <c r="B45" s="234" t="s">
        <v>294</v>
      </c>
      <c r="C45" s="233" t="s">
        <v>384</v>
      </c>
      <c r="D45" s="232" t="s">
        <v>383</v>
      </c>
      <c r="E45" s="99" t="s">
        <v>290</v>
      </c>
      <c r="F45" s="99" t="s">
        <v>291</v>
      </c>
      <c r="G45" s="99"/>
      <c r="H45" s="99"/>
      <c r="I45" s="232">
        <v>17700</v>
      </c>
      <c r="J45" s="189" t="s">
        <v>292</v>
      </c>
      <c r="K45" s="189"/>
      <c r="L45" s="189"/>
      <c r="M45" s="189"/>
      <c r="N45" s="189"/>
      <c r="O45" s="47">
        <v>21613.71</v>
      </c>
      <c r="P45" s="47">
        <v>20101.37</v>
      </c>
      <c r="Q45" s="231">
        <v>0.0023787603373064802</v>
      </c>
      <c r="R45" s="230"/>
      <c r="S45" s="235"/>
      <c r="T45" s="235"/>
      <c r="U45" s="235"/>
      <c r="V45" s="235"/>
      <c r="W45" s="235"/>
      <c r="X45" s="235"/>
      <c r="Y45" s="235"/>
      <c r="Z45" s="235"/>
    </row>
    <row r="46" spans="1:26" s="177" customFormat="1" ht="30">
      <c r="A46" s="188" t="s">
        <v>420</v>
      </c>
      <c r="B46" s="234" t="s">
        <v>295</v>
      </c>
      <c r="C46" s="233" t="s">
        <v>384</v>
      </c>
      <c r="D46" s="232" t="s">
        <v>383</v>
      </c>
      <c r="E46" s="99" t="s">
        <v>290</v>
      </c>
      <c r="F46" s="99" t="s">
        <v>291</v>
      </c>
      <c r="G46" s="99"/>
      <c r="H46" s="99"/>
      <c r="I46" s="232">
        <v>250000</v>
      </c>
      <c r="J46" s="189" t="s">
        <v>292</v>
      </c>
      <c r="K46" s="189"/>
      <c r="L46" s="189"/>
      <c r="M46" s="189"/>
      <c r="N46" s="189"/>
      <c r="O46" s="47">
        <v>142063.48</v>
      </c>
      <c r="P46" s="47">
        <v>159614.87</v>
      </c>
      <c r="Q46" s="231">
        <v>0.018888539537371334</v>
      </c>
      <c r="R46" s="230"/>
      <c r="S46" s="235"/>
      <c r="T46" s="235"/>
      <c r="U46" s="235"/>
      <c r="V46" s="235"/>
      <c r="W46" s="235"/>
      <c r="X46" s="235"/>
      <c r="Y46" s="235"/>
      <c r="Z46" s="235"/>
    </row>
    <row r="47" spans="1:26" s="177" customFormat="1" ht="30">
      <c r="A47" s="188" t="s">
        <v>419</v>
      </c>
      <c r="B47" s="234" t="s">
        <v>296</v>
      </c>
      <c r="C47" s="233" t="s">
        <v>384</v>
      </c>
      <c r="D47" s="232" t="s">
        <v>383</v>
      </c>
      <c r="E47" s="99" t="s">
        <v>290</v>
      </c>
      <c r="F47" s="99" t="s">
        <v>291</v>
      </c>
      <c r="G47" s="99"/>
      <c r="H47" s="99"/>
      <c r="I47" s="232">
        <v>234000</v>
      </c>
      <c r="J47" s="189" t="s">
        <v>292</v>
      </c>
      <c r="K47" s="189"/>
      <c r="L47" s="189"/>
      <c r="M47" s="189"/>
      <c r="N47" s="189"/>
      <c r="O47" s="47">
        <v>162361.88</v>
      </c>
      <c r="P47" s="47">
        <v>80020.84</v>
      </c>
      <c r="Q47" s="231">
        <v>0.009469523736439252</v>
      </c>
      <c r="R47" s="230"/>
      <c r="S47" s="235"/>
      <c r="T47" s="235"/>
      <c r="U47" s="235"/>
      <c r="V47" s="235"/>
      <c r="W47" s="235"/>
      <c r="X47" s="235"/>
      <c r="Y47" s="235"/>
      <c r="Z47" s="235"/>
    </row>
    <row r="48" spans="1:26" s="177" customFormat="1" ht="30">
      <c r="A48" s="188" t="s">
        <v>418</v>
      </c>
      <c r="B48" s="234" t="s">
        <v>363</v>
      </c>
      <c r="C48" s="233" t="s">
        <v>384</v>
      </c>
      <c r="D48" s="232" t="s">
        <v>383</v>
      </c>
      <c r="E48" s="99" t="s">
        <v>290</v>
      </c>
      <c r="F48" s="99" t="s">
        <v>291</v>
      </c>
      <c r="G48" s="99"/>
      <c r="H48" s="99"/>
      <c r="I48" s="232">
        <v>400000</v>
      </c>
      <c r="J48" s="189" t="s">
        <v>292</v>
      </c>
      <c r="K48" s="189"/>
      <c r="L48" s="189"/>
      <c r="M48" s="189"/>
      <c r="N48" s="189"/>
      <c r="O48" s="47">
        <v>42948.31</v>
      </c>
      <c r="P48" s="47">
        <v>43030.42</v>
      </c>
      <c r="Q48" s="231">
        <v>0.005092143291409467</v>
      </c>
      <c r="R48" s="230"/>
      <c r="S48" s="235"/>
      <c r="T48" s="235"/>
      <c r="U48" s="235"/>
      <c r="V48" s="235"/>
      <c r="W48" s="235"/>
      <c r="X48" s="235"/>
      <c r="Y48" s="235"/>
      <c r="Z48" s="235"/>
    </row>
    <row r="49" spans="1:26" s="177" customFormat="1" ht="30">
      <c r="A49" s="188" t="s">
        <v>417</v>
      </c>
      <c r="B49" s="234" t="s">
        <v>297</v>
      </c>
      <c r="C49" s="233" t="s">
        <v>384</v>
      </c>
      <c r="D49" s="232" t="s">
        <v>383</v>
      </c>
      <c r="E49" s="99" t="s">
        <v>290</v>
      </c>
      <c r="F49" s="99" t="s">
        <v>291</v>
      </c>
      <c r="G49" s="99"/>
      <c r="H49" s="99"/>
      <c r="I49" s="232">
        <v>335000</v>
      </c>
      <c r="J49" s="189" t="s">
        <v>292</v>
      </c>
      <c r="K49" s="189"/>
      <c r="L49" s="189"/>
      <c r="M49" s="189"/>
      <c r="N49" s="189"/>
      <c r="O49" s="47">
        <v>243982.86</v>
      </c>
      <c r="P49" s="47">
        <v>254902.75</v>
      </c>
      <c r="Q49" s="231">
        <v>0.030164737605961656</v>
      </c>
      <c r="R49" s="230"/>
      <c r="S49" s="235"/>
      <c r="T49" s="235"/>
      <c r="U49" s="235"/>
      <c r="V49" s="235"/>
      <c r="W49" s="235"/>
      <c r="X49" s="235"/>
      <c r="Y49" s="235"/>
      <c r="Z49" s="235"/>
    </row>
    <row r="50" spans="1:26" s="177" customFormat="1" ht="30">
      <c r="A50" s="188" t="s">
        <v>414</v>
      </c>
      <c r="B50" s="234" t="s">
        <v>373</v>
      </c>
      <c r="C50" s="233" t="s">
        <v>384</v>
      </c>
      <c r="D50" s="232" t="s">
        <v>383</v>
      </c>
      <c r="E50" s="99" t="s">
        <v>290</v>
      </c>
      <c r="F50" s="99" t="s">
        <v>291</v>
      </c>
      <c r="G50" s="99"/>
      <c r="H50" s="99"/>
      <c r="I50" s="232">
        <v>3000000</v>
      </c>
      <c r="J50" s="189" t="s">
        <v>292</v>
      </c>
      <c r="K50" s="189"/>
      <c r="L50" s="189"/>
      <c r="M50" s="189"/>
      <c r="N50" s="189"/>
      <c r="O50" s="47">
        <v>533801.09</v>
      </c>
      <c r="P50" s="47">
        <v>494456.24</v>
      </c>
      <c r="Q50" s="231">
        <v>0.05851307111135679</v>
      </c>
      <c r="R50" s="230"/>
      <c r="S50" s="235"/>
      <c r="T50" s="235"/>
      <c r="U50" s="235"/>
      <c r="V50" s="235"/>
      <c r="W50" s="235"/>
      <c r="X50" s="235"/>
      <c r="Y50" s="235"/>
      <c r="Z50" s="235"/>
    </row>
    <row r="51" spans="1:26" s="177" customFormat="1" ht="30">
      <c r="A51" s="188" t="s">
        <v>413</v>
      </c>
      <c r="B51" s="234" t="s">
        <v>298</v>
      </c>
      <c r="C51" s="233" t="s">
        <v>384</v>
      </c>
      <c r="D51" s="232" t="s">
        <v>383</v>
      </c>
      <c r="E51" s="99" t="s">
        <v>290</v>
      </c>
      <c r="F51" s="99" t="s">
        <v>291</v>
      </c>
      <c r="G51" s="99"/>
      <c r="H51" s="99"/>
      <c r="I51" s="232">
        <v>29275</v>
      </c>
      <c r="J51" s="189" t="s">
        <v>292</v>
      </c>
      <c r="K51" s="189"/>
      <c r="L51" s="189"/>
      <c r="M51" s="189"/>
      <c r="N51" s="189"/>
      <c r="O51" s="47">
        <v>373695.32</v>
      </c>
      <c r="P51" s="47">
        <v>325042.44</v>
      </c>
      <c r="Q51" s="231">
        <v>0.03846494364380743</v>
      </c>
      <c r="R51" s="230"/>
      <c r="S51" s="235"/>
      <c r="T51" s="235"/>
      <c r="U51" s="235"/>
      <c r="V51" s="235"/>
      <c r="W51" s="235"/>
      <c r="X51" s="235"/>
      <c r="Y51" s="235"/>
      <c r="Z51" s="235"/>
    </row>
    <row r="52" spans="1:26" s="177" customFormat="1" ht="15">
      <c r="A52" s="188" t="s">
        <v>412</v>
      </c>
      <c r="B52" s="234" t="s">
        <v>299</v>
      </c>
      <c r="C52" s="233" t="s">
        <v>384</v>
      </c>
      <c r="D52" s="232" t="s">
        <v>383</v>
      </c>
      <c r="E52" s="99" t="s">
        <v>302</v>
      </c>
      <c r="F52" s="99" t="s">
        <v>300</v>
      </c>
      <c r="G52" s="99"/>
      <c r="H52" s="99"/>
      <c r="I52" s="232">
        <v>132</v>
      </c>
      <c r="J52" s="189" t="s">
        <v>303</v>
      </c>
      <c r="K52" s="189"/>
      <c r="L52" s="189"/>
      <c r="M52" s="189"/>
      <c r="N52" s="189"/>
      <c r="O52" s="47">
        <v>0.01</v>
      </c>
      <c r="P52" s="47">
        <v>0.01</v>
      </c>
      <c r="Q52" s="231">
        <v>1.1833821959928505E-09</v>
      </c>
      <c r="R52" s="230"/>
      <c r="S52" s="235"/>
      <c r="T52" s="235"/>
      <c r="U52" s="235"/>
      <c r="V52" s="235"/>
      <c r="W52" s="235"/>
      <c r="X52" s="235"/>
      <c r="Y52" s="235"/>
      <c r="Z52" s="235"/>
    </row>
    <row r="53" spans="1:26" s="177" customFormat="1" ht="15">
      <c r="A53" s="188" t="s">
        <v>411</v>
      </c>
      <c r="B53" s="234" t="s">
        <v>301</v>
      </c>
      <c r="C53" s="233" t="s">
        <v>384</v>
      </c>
      <c r="D53" s="232" t="s">
        <v>383</v>
      </c>
      <c r="E53" s="99" t="s">
        <v>302</v>
      </c>
      <c r="F53" s="99" t="s">
        <v>300</v>
      </c>
      <c r="G53" s="99"/>
      <c r="H53" s="99"/>
      <c r="I53" s="232">
        <v>2774</v>
      </c>
      <c r="J53" s="189" t="s">
        <v>303</v>
      </c>
      <c r="K53" s="189"/>
      <c r="L53" s="189"/>
      <c r="M53" s="189"/>
      <c r="N53" s="189"/>
      <c r="O53" s="47">
        <v>82755.76</v>
      </c>
      <c r="P53" s="47">
        <v>74226.52</v>
      </c>
      <c r="Q53" s="231">
        <v>0.008783834223850723</v>
      </c>
      <c r="R53" s="230"/>
      <c r="S53" s="235"/>
      <c r="T53" s="235"/>
      <c r="U53" s="235"/>
      <c r="V53" s="235"/>
      <c r="W53" s="235"/>
      <c r="X53" s="235"/>
      <c r="Y53" s="235"/>
      <c r="Z53" s="235"/>
    </row>
    <row r="54" spans="1:26" s="177" customFormat="1" ht="15">
      <c r="A54" s="188" t="s">
        <v>410</v>
      </c>
      <c r="B54" s="188" t="s">
        <v>304</v>
      </c>
      <c r="C54" s="233" t="s">
        <v>384</v>
      </c>
      <c r="D54" s="232" t="s">
        <v>383</v>
      </c>
      <c r="E54" s="99" t="s">
        <v>302</v>
      </c>
      <c r="F54" s="99" t="s">
        <v>300</v>
      </c>
      <c r="G54" s="99"/>
      <c r="H54" s="99"/>
      <c r="I54" s="232">
        <v>266</v>
      </c>
      <c r="J54" s="189" t="s">
        <v>303</v>
      </c>
      <c r="K54" s="189"/>
      <c r="L54" s="189"/>
      <c r="M54" s="189"/>
      <c r="N54" s="189"/>
      <c r="O54" s="47">
        <v>81922.58</v>
      </c>
      <c r="P54" s="47">
        <v>110866.5</v>
      </c>
      <c r="Q54" s="231">
        <v>0.013119744223204137</v>
      </c>
      <c r="R54" s="230"/>
      <c r="S54" s="235"/>
      <c r="T54" s="235"/>
      <c r="U54" s="235"/>
      <c r="V54" s="235"/>
      <c r="W54" s="235"/>
      <c r="X54" s="235"/>
      <c r="Y54" s="235"/>
      <c r="Z54" s="235"/>
    </row>
    <row r="55" spans="1:26" s="177" customFormat="1" ht="15">
      <c r="A55" s="188" t="s">
        <v>409</v>
      </c>
      <c r="B55" s="188" t="s">
        <v>364</v>
      </c>
      <c r="C55" s="233" t="s">
        <v>384</v>
      </c>
      <c r="D55" s="232" t="s">
        <v>383</v>
      </c>
      <c r="E55" s="99" t="s">
        <v>302</v>
      </c>
      <c r="F55" s="99" t="s">
        <v>300</v>
      </c>
      <c r="G55" s="99"/>
      <c r="H55" s="99"/>
      <c r="I55" s="232">
        <v>210</v>
      </c>
      <c r="J55" s="189" t="s">
        <v>303</v>
      </c>
      <c r="K55" s="189"/>
      <c r="L55" s="189"/>
      <c r="M55" s="189"/>
      <c r="N55" s="189"/>
      <c r="O55" s="47">
        <v>7473.68</v>
      </c>
      <c r="P55" s="47">
        <v>6807.71</v>
      </c>
      <c r="Q55" s="231">
        <v>0.0008056122809482489</v>
      </c>
      <c r="R55" s="230"/>
      <c r="S55" s="235"/>
      <c r="T55" s="235"/>
      <c r="U55" s="235"/>
      <c r="V55" s="235"/>
      <c r="W55" s="235"/>
      <c r="X55" s="235"/>
      <c r="Y55" s="235"/>
      <c r="Z55" s="235"/>
    </row>
    <row r="56" spans="1:26" s="177" customFormat="1" ht="15">
      <c r="A56" s="188" t="s">
        <v>408</v>
      </c>
      <c r="B56" s="188" t="s">
        <v>305</v>
      </c>
      <c r="C56" s="233" t="s">
        <v>384</v>
      </c>
      <c r="D56" s="232" t="s">
        <v>383</v>
      </c>
      <c r="E56" s="99" t="s">
        <v>302</v>
      </c>
      <c r="F56" s="99" t="s">
        <v>300</v>
      </c>
      <c r="G56" s="99"/>
      <c r="H56" s="99"/>
      <c r="I56" s="232">
        <v>223</v>
      </c>
      <c r="J56" s="189" t="s">
        <v>303</v>
      </c>
      <c r="K56" s="189"/>
      <c r="L56" s="189"/>
      <c r="M56" s="189"/>
      <c r="N56" s="189"/>
      <c r="O56" s="47">
        <v>11172.14</v>
      </c>
      <c r="P56" s="47">
        <v>11204.94</v>
      </c>
      <c r="Q56" s="231">
        <v>0.0013259726503168131</v>
      </c>
      <c r="R56" s="230"/>
      <c r="S56" s="235"/>
      <c r="T56" s="235"/>
      <c r="U56" s="235"/>
      <c r="V56" s="235"/>
      <c r="W56" s="235"/>
      <c r="X56" s="235"/>
      <c r="Y56" s="235"/>
      <c r="Z56" s="235"/>
    </row>
    <row r="57" spans="1:26" s="177" customFormat="1" ht="15">
      <c r="A57" s="188" t="s">
        <v>407</v>
      </c>
      <c r="B57" s="188" t="s">
        <v>376</v>
      </c>
      <c r="C57" s="233" t="s">
        <v>384</v>
      </c>
      <c r="D57" s="232" t="s">
        <v>383</v>
      </c>
      <c r="E57" s="99" t="s">
        <v>302</v>
      </c>
      <c r="F57" s="99" t="s">
        <v>300</v>
      </c>
      <c r="G57" s="99"/>
      <c r="H57" s="99"/>
      <c r="I57" s="232">
        <v>3881</v>
      </c>
      <c r="J57" s="189" t="s">
        <v>303</v>
      </c>
      <c r="K57" s="189"/>
      <c r="L57" s="189"/>
      <c r="M57" s="189"/>
      <c r="N57" s="189"/>
      <c r="O57" s="47">
        <v>48634.09</v>
      </c>
      <c r="P57" s="47">
        <v>41664.9</v>
      </c>
      <c r="Q57" s="231">
        <v>0.004930550085782252</v>
      </c>
      <c r="R57" s="230"/>
      <c r="S57" s="235"/>
      <c r="T57" s="235"/>
      <c r="U57" s="235"/>
      <c r="V57" s="235"/>
      <c r="W57" s="235"/>
      <c r="X57" s="235"/>
      <c r="Y57" s="235"/>
      <c r="Z57" s="235"/>
    </row>
    <row r="58" spans="1:26" s="177" customFormat="1" ht="15">
      <c r="A58" s="188" t="s">
        <v>406</v>
      </c>
      <c r="B58" s="188" t="s">
        <v>306</v>
      </c>
      <c r="C58" s="233" t="s">
        <v>384</v>
      </c>
      <c r="D58" s="232" t="s">
        <v>383</v>
      </c>
      <c r="E58" s="99" t="s">
        <v>302</v>
      </c>
      <c r="F58" s="99" t="s">
        <v>300</v>
      </c>
      <c r="G58" s="99"/>
      <c r="H58" s="99"/>
      <c r="I58" s="232">
        <v>1745</v>
      </c>
      <c r="J58" s="189" t="s">
        <v>303</v>
      </c>
      <c r="K58" s="189"/>
      <c r="L58" s="189"/>
      <c r="M58" s="189"/>
      <c r="N58" s="189"/>
      <c r="O58" s="47">
        <v>10439.81</v>
      </c>
      <c r="P58" s="47">
        <v>12734.35</v>
      </c>
      <c r="Q58" s="231">
        <v>0.0015069603067541556</v>
      </c>
      <c r="R58" s="230"/>
      <c r="S58" s="235"/>
      <c r="T58" s="235"/>
      <c r="U58" s="235"/>
      <c r="V58" s="235"/>
      <c r="W58" s="235"/>
      <c r="X58" s="235"/>
      <c r="Y58" s="235"/>
      <c r="Z58" s="235"/>
    </row>
    <row r="59" spans="1:26" s="177" customFormat="1" ht="15">
      <c r="A59" s="188" t="s">
        <v>405</v>
      </c>
      <c r="B59" s="188" t="s">
        <v>307</v>
      </c>
      <c r="C59" s="233" t="s">
        <v>384</v>
      </c>
      <c r="D59" s="232" t="s">
        <v>383</v>
      </c>
      <c r="E59" s="99" t="s">
        <v>302</v>
      </c>
      <c r="F59" s="99" t="s">
        <v>300</v>
      </c>
      <c r="G59" s="99"/>
      <c r="H59" s="99"/>
      <c r="I59" s="232">
        <v>3017</v>
      </c>
      <c r="J59" s="189" t="s">
        <v>303</v>
      </c>
      <c r="K59" s="189"/>
      <c r="L59" s="189"/>
      <c r="M59" s="189"/>
      <c r="N59" s="189"/>
      <c r="O59" s="47">
        <v>32196.95</v>
      </c>
      <c r="P59" s="47">
        <v>22506.18</v>
      </c>
      <c r="Q59" s="231">
        <v>0.0026633412711810373</v>
      </c>
      <c r="R59" s="230"/>
      <c r="S59" s="235"/>
      <c r="T59" s="235"/>
      <c r="U59" s="235"/>
      <c r="V59" s="235"/>
      <c r="W59" s="235"/>
      <c r="X59" s="235"/>
      <c r="Y59" s="235"/>
      <c r="Z59" s="235"/>
    </row>
    <row r="60" spans="1:26" s="177" customFormat="1" ht="15">
      <c r="A60" s="188" t="s">
        <v>403</v>
      </c>
      <c r="B60" s="188" t="s">
        <v>309</v>
      </c>
      <c r="C60" s="233" t="s">
        <v>384</v>
      </c>
      <c r="D60" s="232" t="s">
        <v>383</v>
      </c>
      <c r="E60" s="99" t="s">
        <v>310</v>
      </c>
      <c r="F60" s="99" t="s">
        <v>308</v>
      </c>
      <c r="G60" s="99"/>
      <c r="H60" s="99"/>
      <c r="I60" s="232"/>
      <c r="J60" s="189" t="s">
        <v>311</v>
      </c>
      <c r="K60" s="189"/>
      <c r="L60" s="189"/>
      <c r="M60" s="189"/>
      <c r="N60" s="189"/>
      <c r="O60" s="47">
        <v>23169.32</v>
      </c>
      <c r="P60" s="47"/>
      <c r="Q60" s="231">
        <v>0</v>
      </c>
      <c r="R60" s="230"/>
      <c r="S60" s="235"/>
      <c r="T60" s="235"/>
      <c r="U60" s="235"/>
      <c r="V60" s="235"/>
      <c r="W60" s="235"/>
      <c r="X60" s="235"/>
      <c r="Y60" s="235"/>
      <c r="Z60" s="235"/>
    </row>
    <row r="61" spans="1:26" s="177" customFormat="1" ht="15">
      <c r="A61" s="188" t="s">
        <v>400</v>
      </c>
      <c r="B61" s="188" t="s">
        <v>312</v>
      </c>
      <c r="C61" s="233" t="s">
        <v>384</v>
      </c>
      <c r="D61" s="232" t="s">
        <v>383</v>
      </c>
      <c r="E61" s="99" t="s">
        <v>310</v>
      </c>
      <c r="F61" s="99" t="s">
        <v>308</v>
      </c>
      <c r="G61" s="99"/>
      <c r="H61" s="99"/>
      <c r="I61" s="232">
        <v>42500</v>
      </c>
      <c r="J61" s="189" t="s">
        <v>311</v>
      </c>
      <c r="K61" s="189"/>
      <c r="L61" s="189"/>
      <c r="M61" s="189"/>
      <c r="N61" s="189"/>
      <c r="O61" s="47">
        <v>273906.66</v>
      </c>
      <c r="P61" s="47">
        <v>231998.82</v>
      </c>
      <c r="Q61" s="231">
        <v>0.027454327307935004</v>
      </c>
      <c r="R61" s="230"/>
      <c r="S61" s="235"/>
      <c r="T61" s="235"/>
      <c r="U61" s="235"/>
      <c r="V61" s="235"/>
      <c r="W61" s="235"/>
      <c r="X61" s="235"/>
      <c r="Y61" s="235"/>
      <c r="Z61" s="235"/>
    </row>
    <row r="62" spans="1:26" s="177" customFormat="1" ht="15">
      <c r="A62" s="188" t="s">
        <v>399</v>
      </c>
      <c r="B62" s="188" t="s">
        <v>313</v>
      </c>
      <c r="C62" s="233" t="s">
        <v>384</v>
      </c>
      <c r="D62" s="232" t="s">
        <v>383</v>
      </c>
      <c r="E62" s="99" t="s">
        <v>310</v>
      </c>
      <c r="F62" s="99" t="s">
        <v>308</v>
      </c>
      <c r="G62" s="99"/>
      <c r="H62" s="99"/>
      <c r="I62" s="232">
        <v>33800</v>
      </c>
      <c r="J62" s="189" t="s">
        <v>311</v>
      </c>
      <c r="K62" s="189"/>
      <c r="L62" s="189"/>
      <c r="M62" s="189"/>
      <c r="N62" s="189"/>
      <c r="O62" s="47">
        <v>155861.68</v>
      </c>
      <c r="P62" s="47">
        <v>124476.21</v>
      </c>
      <c r="Q62" s="231">
        <v>0.014730293073866722</v>
      </c>
      <c r="R62" s="230"/>
      <c r="S62" s="235"/>
      <c r="T62" s="235"/>
      <c r="U62" s="235"/>
      <c r="V62" s="235"/>
      <c r="W62" s="235"/>
      <c r="X62" s="235"/>
      <c r="Y62" s="235"/>
      <c r="Z62" s="235"/>
    </row>
    <row r="63" spans="1:26" s="177" customFormat="1" ht="15">
      <c r="A63" s="188" t="s">
        <v>398</v>
      </c>
      <c r="B63" s="188" t="s">
        <v>314</v>
      </c>
      <c r="C63" s="233" t="s">
        <v>384</v>
      </c>
      <c r="D63" s="232" t="s">
        <v>383</v>
      </c>
      <c r="E63" s="99" t="s">
        <v>310</v>
      </c>
      <c r="F63" s="99" t="s">
        <v>308</v>
      </c>
      <c r="G63" s="99"/>
      <c r="H63" s="99"/>
      <c r="I63" s="232">
        <v>34755</v>
      </c>
      <c r="J63" s="189" t="s">
        <v>311</v>
      </c>
      <c r="K63" s="189"/>
      <c r="L63" s="189"/>
      <c r="M63" s="189"/>
      <c r="N63" s="189"/>
      <c r="O63" s="47">
        <v>294850.41</v>
      </c>
      <c r="P63" s="47">
        <v>281403.53</v>
      </c>
      <c r="Q63" s="231">
        <v>0.033300792729154004</v>
      </c>
      <c r="R63" s="230"/>
      <c r="S63" s="235"/>
      <c r="T63" s="235"/>
      <c r="U63" s="235"/>
      <c r="V63" s="235"/>
      <c r="W63" s="235"/>
      <c r="X63" s="235"/>
      <c r="Y63" s="235"/>
      <c r="Z63" s="235"/>
    </row>
    <row r="64" spans="1:26" s="177" customFormat="1" ht="15">
      <c r="A64" s="188" t="s">
        <v>397</v>
      </c>
      <c r="B64" s="188" t="s">
        <v>315</v>
      </c>
      <c r="C64" s="233" t="s">
        <v>384</v>
      </c>
      <c r="D64" s="232" t="s">
        <v>383</v>
      </c>
      <c r="E64" s="99" t="s">
        <v>310</v>
      </c>
      <c r="F64" s="99" t="s">
        <v>308</v>
      </c>
      <c r="G64" s="99"/>
      <c r="H64" s="99"/>
      <c r="I64" s="232">
        <v>16888</v>
      </c>
      <c r="J64" s="189" t="s">
        <v>311</v>
      </c>
      <c r="K64" s="189"/>
      <c r="L64" s="189"/>
      <c r="M64" s="189"/>
      <c r="N64" s="189"/>
      <c r="O64" s="47">
        <v>117275.43</v>
      </c>
      <c r="P64" s="47">
        <v>111375.63</v>
      </c>
      <c r="Q64" s="231">
        <v>0.01317999376094872</v>
      </c>
      <c r="R64" s="230"/>
      <c r="S64" s="235"/>
      <c r="T64" s="235"/>
      <c r="U64" s="235"/>
      <c r="V64" s="235"/>
      <c r="W64" s="235"/>
      <c r="X64" s="235"/>
      <c r="Y64" s="235"/>
      <c r="Z64" s="235"/>
    </row>
    <row r="65" spans="1:26" s="177" customFormat="1" ht="15">
      <c r="A65" s="188" t="s">
        <v>396</v>
      </c>
      <c r="B65" s="188" t="s">
        <v>316</v>
      </c>
      <c r="C65" s="233" t="s">
        <v>384</v>
      </c>
      <c r="D65" s="232" t="s">
        <v>383</v>
      </c>
      <c r="E65" s="99" t="s">
        <v>310</v>
      </c>
      <c r="F65" s="99" t="s">
        <v>308</v>
      </c>
      <c r="G65" s="99"/>
      <c r="H65" s="99"/>
      <c r="I65" s="232">
        <v>15000</v>
      </c>
      <c r="J65" s="189" t="s">
        <v>311</v>
      </c>
      <c r="K65" s="189"/>
      <c r="L65" s="189"/>
      <c r="M65" s="189"/>
      <c r="N65" s="189"/>
      <c r="O65" s="47">
        <v>146754.04</v>
      </c>
      <c r="P65" s="47">
        <v>120961.95</v>
      </c>
      <c r="Q65" s="231">
        <v>0.014314421802257738</v>
      </c>
      <c r="R65" s="230"/>
      <c r="S65" s="235"/>
      <c r="T65" s="235"/>
      <c r="U65" s="235"/>
      <c r="V65" s="235"/>
      <c r="W65" s="235"/>
      <c r="X65" s="235"/>
      <c r="Y65" s="235"/>
      <c r="Z65" s="235"/>
    </row>
    <row r="66" spans="1:26" s="177" customFormat="1" ht="15">
      <c r="A66" s="188" t="s">
        <v>395</v>
      </c>
      <c r="B66" s="188" t="s">
        <v>367</v>
      </c>
      <c r="C66" s="233" t="s">
        <v>384</v>
      </c>
      <c r="D66" s="232" t="s">
        <v>383</v>
      </c>
      <c r="E66" s="99" t="s">
        <v>310</v>
      </c>
      <c r="F66" s="99" t="s">
        <v>308</v>
      </c>
      <c r="G66" s="99"/>
      <c r="H66" s="99"/>
      <c r="I66" s="232">
        <v>63000</v>
      </c>
      <c r="J66" s="189" t="s">
        <v>311</v>
      </c>
      <c r="K66" s="189"/>
      <c r="L66" s="189"/>
      <c r="M66" s="189"/>
      <c r="N66" s="189"/>
      <c r="O66" s="47">
        <v>210771.64</v>
      </c>
      <c r="P66" s="47">
        <v>162079.22</v>
      </c>
      <c r="Q66" s="231">
        <v>0.019180166328840835</v>
      </c>
      <c r="R66" s="230"/>
      <c r="S66" s="235"/>
      <c r="T66" s="235"/>
      <c r="U66" s="235"/>
      <c r="V66" s="235"/>
      <c r="W66" s="235"/>
      <c r="X66" s="235"/>
      <c r="Y66" s="235"/>
      <c r="Z66" s="235"/>
    </row>
    <row r="67" spans="1:26" s="177" customFormat="1" ht="15">
      <c r="A67" s="188" t="s">
        <v>394</v>
      </c>
      <c r="B67" s="188" t="s">
        <v>317</v>
      </c>
      <c r="C67" s="233" t="s">
        <v>384</v>
      </c>
      <c r="D67" s="232" t="s">
        <v>383</v>
      </c>
      <c r="E67" s="99" t="s">
        <v>310</v>
      </c>
      <c r="F67" s="99" t="s">
        <v>308</v>
      </c>
      <c r="G67" s="99"/>
      <c r="H67" s="99"/>
      <c r="I67" s="232">
        <v>24885</v>
      </c>
      <c r="J67" s="189" t="s">
        <v>311</v>
      </c>
      <c r="K67" s="189"/>
      <c r="L67" s="189"/>
      <c r="M67" s="189"/>
      <c r="N67" s="189"/>
      <c r="O67" s="47">
        <v>80907.08</v>
      </c>
      <c r="P67" s="47">
        <v>82870.2</v>
      </c>
      <c r="Q67" s="231">
        <v>0.009806711925836672</v>
      </c>
      <c r="R67" s="230"/>
      <c r="S67" s="235"/>
      <c r="T67" s="235"/>
      <c r="U67" s="235"/>
      <c r="V67" s="235"/>
      <c r="W67" s="235"/>
      <c r="X67" s="235"/>
      <c r="Y67" s="235"/>
      <c r="Z67" s="235"/>
    </row>
    <row r="68" spans="1:26" s="177" customFormat="1" ht="15">
      <c r="A68" s="188" t="s">
        <v>393</v>
      </c>
      <c r="B68" s="188" t="s">
        <v>374</v>
      </c>
      <c r="C68" s="233" t="s">
        <v>384</v>
      </c>
      <c r="D68" s="232" t="s">
        <v>383</v>
      </c>
      <c r="E68" s="99" t="s">
        <v>310</v>
      </c>
      <c r="F68" s="99" t="s">
        <v>308</v>
      </c>
      <c r="G68" s="99"/>
      <c r="H68" s="99"/>
      <c r="I68" s="232">
        <v>6000</v>
      </c>
      <c r="J68" s="189" t="s">
        <v>311</v>
      </c>
      <c r="K68" s="189"/>
      <c r="L68" s="189"/>
      <c r="M68" s="189"/>
      <c r="N68" s="189"/>
      <c r="O68" s="47">
        <v>93388.93</v>
      </c>
      <c r="P68" s="47">
        <v>82665.5</v>
      </c>
      <c r="Q68" s="231">
        <v>0.009782488092284698</v>
      </c>
      <c r="R68" s="230"/>
      <c r="S68" s="235"/>
      <c r="T68" s="235"/>
      <c r="U68" s="235"/>
      <c r="V68" s="235"/>
      <c r="W68" s="235"/>
      <c r="X68" s="235"/>
      <c r="Y68" s="235"/>
      <c r="Z68" s="235"/>
    </row>
    <row r="69" spans="1:26" s="177" customFormat="1" ht="15">
      <c r="A69" s="188" t="s">
        <v>401</v>
      </c>
      <c r="B69" s="188" t="s">
        <v>387</v>
      </c>
      <c r="C69" s="233" t="s">
        <v>384</v>
      </c>
      <c r="D69" s="232" t="s">
        <v>383</v>
      </c>
      <c r="E69" s="99" t="s">
        <v>310</v>
      </c>
      <c r="F69" s="99" t="s">
        <v>308</v>
      </c>
      <c r="G69" s="99"/>
      <c r="H69" s="99"/>
      <c r="I69" s="232">
        <v>62000</v>
      </c>
      <c r="J69" s="189" t="s">
        <v>311</v>
      </c>
      <c r="K69" s="189"/>
      <c r="L69" s="189"/>
      <c r="M69" s="189"/>
      <c r="N69" s="189"/>
      <c r="O69" s="47">
        <v>189186.14</v>
      </c>
      <c r="P69" s="47">
        <v>175700.09</v>
      </c>
      <c r="Q69" s="231">
        <v>0.020792035834034148</v>
      </c>
      <c r="R69" s="230"/>
      <c r="S69" s="235"/>
      <c r="T69" s="235"/>
      <c r="U69" s="235"/>
      <c r="V69" s="235"/>
      <c r="W69" s="235"/>
      <c r="X69" s="235"/>
      <c r="Y69" s="235"/>
      <c r="Z69" s="235"/>
    </row>
    <row r="70" spans="1:26" s="177" customFormat="1" ht="15">
      <c r="A70" s="188" t="s">
        <v>392</v>
      </c>
      <c r="B70" s="188" t="s">
        <v>365</v>
      </c>
      <c r="C70" s="233" t="s">
        <v>384</v>
      </c>
      <c r="D70" s="232" t="s">
        <v>383</v>
      </c>
      <c r="E70" s="99" t="s">
        <v>310</v>
      </c>
      <c r="F70" s="99" t="s">
        <v>308</v>
      </c>
      <c r="G70" s="99"/>
      <c r="H70" s="99"/>
      <c r="I70" s="232">
        <v>33000</v>
      </c>
      <c r="J70" s="189" t="s">
        <v>311</v>
      </c>
      <c r="K70" s="189"/>
      <c r="L70" s="189"/>
      <c r="M70" s="189"/>
      <c r="N70" s="189"/>
      <c r="O70" s="47">
        <v>431231.09</v>
      </c>
      <c r="P70" s="47">
        <v>490214.22</v>
      </c>
      <c r="Q70" s="231">
        <v>0.05801107801705223</v>
      </c>
      <c r="R70" s="230"/>
      <c r="S70" s="235"/>
      <c r="T70" s="235"/>
      <c r="U70" s="235"/>
      <c r="V70" s="235"/>
      <c r="W70" s="235"/>
      <c r="X70" s="235"/>
      <c r="Y70" s="235"/>
      <c r="Z70" s="235"/>
    </row>
    <row r="71" spans="1:26" s="177" customFormat="1" ht="15">
      <c r="A71" s="188" t="s">
        <v>402</v>
      </c>
      <c r="B71" s="188" t="s">
        <v>386</v>
      </c>
      <c r="C71" s="233" t="s">
        <v>384</v>
      </c>
      <c r="D71" s="232" t="s">
        <v>383</v>
      </c>
      <c r="E71" s="99" t="s">
        <v>310</v>
      </c>
      <c r="F71" s="99" t="s">
        <v>308</v>
      </c>
      <c r="G71" s="99"/>
      <c r="H71" s="99"/>
      <c r="I71" s="232">
        <v>21000</v>
      </c>
      <c r="J71" s="189" t="s">
        <v>311</v>
      </c>
      <c r="K71" s="189"/>
      <c r="L71" s="189"/>
      <c r="M71" s="189"/>
      <c r="N71" s="189"/>
      <c r="O71" s="47">
        <v>215512.92</v>
      </c>
      <c r="P71" s="47">
        <v>199513.76</v>
      </c>
      <c r="Q71" s="231">
        <v>0.023610103143959053</v>
      </c>
      <c r="R71" s="230"/>
      <c r="S71" s="235"/>
      <c r="T71" s="235"/>
      <c r="U71" s="235"/>
      <c r="V71" s="235"/>
      <c r="W71" s="235"/>
      <c r="X71" s="235"/>
      <c r="Y71" s="235"/>
      <c r="Z71" s="235"/>
    </row>
    <row r="72" spans="1:26" s="177" customFormat="1" ht="15">
      <c r="A72" s="188" t="s">
        <v>446</v>
      </c>
      <c r="B72" s="229" t="s">
        <v>447</v>
      </c>
      <c r="C72" s="233" t="s">
        <v>384</v>
      </c>
      <c r="D72" s="232" t="s">
        <v>383</v>
      </c>
      <c r="E72" s="99" t="s">
        <v>310</v>
      </c>
      <c r="F72" s="99" t="s">
        <v>308</v>
      </c>
      <c r="G72" s="99"/>
      <c r="H72" s="99"/>
      <c r="I72" s="232">
        <v>219360</v>
      </c>
      <c r="J72" s="189" t="s">
        <v>311</v>
      </c>
      <c r="K72" s="189"/>
      <c r="L72" s="189"/>
      <c r="M72" s="189"/>
      <c r="N72" s="189"/>
      <c r="O72" s="47"/>
      <c r="P72" s="47">
        <v>97399.54</v>
      </c>
      <c r="Q72" s="231">
        <v>0.011526088153389347</v>
      </c>
      <c r="R72" s="230"/>
      <c r="S72" s="235"/>
      <c r="T72" s="235"/>
      <c r="U72" s="235"/>
      <c r="V72" s="235"/>
      <c r="W72" s="235"/>
      <c r="X72" s="235"/>
      <c r="Y72" s="235"/>
      <c r="Z72" s="235"/>
    </row>
    <row r="73" spans="1:26" s="177" customFormat="1" ht="15">
      <c r="A73" s="188" t="s">
        <v>446</v>
      </c>
      <c r="B73" s="229" t="s">
        <v>448</v>
      </c>
      <c r="C73" s="233" t="s">
        <v>384</v>
      </c>
      <c r="D73" s="232" t="s">
        <v>383</v>
      </c>
      <c r="E73" s="99" t="s">
        <v>310</v>
      </c>
      <c r="F73" s="99" t="s">
        <v>308</v>
      </c>
      <c r="G73" s="99"/>
      <c r="H73" s="99"/>
      <c r="I73" s="232">
        <v>21000</v>
      </c>
      <c r="J73" s="189" t="s">
        <v>311</v>
      </c>
      <c r="K73" s="189"/>
      <c r="L73" s="189"/>
      <c r="M73" s="189"/>
      <c r="N73" s="189"/>
      <c r="O73" s="47"/>
      <c r="P73" s="47">
        <v>90501.09</v>
      </c>
      <c r="Q73" s="231">
        <v>0.01070973786239466</v>
      </c>
      <c r="R73" s="230"/>
      <c r="S73" s="235"/>
      <c r="T73" s="235"/>
      <c r="U73" s="235"/>
      <c r="V73" s="235"/>
      <c r="W73" s="235"/>
      <c r="X73" s="235"/>
      <c r="Y73" s="235"/>
      <c r="Z73" s="235"/>
    </row>
    <row r="74" spans="1:26" s="177" customFormat="1" ht="15">
      <c r="A74" s="188" t="s">
        <v>449</v>
      </c>
      <c r="B74" s="229" t="s">
        <v>450</v>
      </c>
      <c r="C74" s="233" t="s">
        <v>384</v>
      </c>
      <c r="D74" s="232" t="s">
        <v>383</v>
      </c>
      <c r="E74" s="99" t="s">
        <v>302</v>
      </c>
      <c r="F74" s="99" t="s">
        <v>300</v>
      </c>
      <c r="G74" s="99"/>
      <c r="H74" s="99"/>
      <c r="I74" s="232">
        <v>4483</v>
      </c>
      <c r="J74" s="189" t="s">
        <v>379</v>
      </c>
      <c r="K74" s="189"/>
      <c r="L74" s="189"/>
      <c r="M74" s="189"/>
      <c r="N74" s="189"/>
      <c r="O74" s="47"/>
      <c r="P74" s="47">
        <v>214771.81</v>
      </c>
      <c r="Q74" s="231">
        <v>0.025415713615515926</v>
      </c>
      <c r="R74" s="230"/>
      <c r="S74" s="235"/>
      <c r="T74" s="235"/>
      <c r="U74" s="235"/>
      <c r="V74" s="235"/>
      <c r="W74" s="235"/>
      <c r="X74" s="235"/>
      <c r="Y74" s="235"/>
      <c r="Z74" s="235"/>
    </row>
    <row r="75" spans="1:26" s="177" customFormat="1" ht="30">
      <c r="A75" s="188" t="s">
        <v>451</v>
      </c>
      <c r="B75" s="229" t="s">
        <v>452</v>
      </c>
      <c r="C75" s="233" t="s">
        <v>384</v>
      </c>
      <c r="D75" s="232" t="s">
        <v>383</v>
      </c>
      <c r="E75" s="99" t="s">
        <v>290</v>
      </c>
      <c r="F75" s="99" t="s">
        <v>291</v>
      </c>
      <c r="G75" s="99"/>
      <c r="H75" s="99"/>
      <c r="I75" s="232">
        <v>900</v>
      </c>
      <c r="J75" s="189" t="s">
        <v>292</v>
      </c>
      <c r="K75" s="189"/>
      <c r="L75" s="189"/>
      <c r="M75" s="189"/>
      <c r="N75" s="189"/>
      <c r="O75" s="47"/>
      <c r="P75" s="47">
        <v>101147.72</v>
      </c>
      <c r="Q75" s="231">
        <v>0.011969641101326997</v>
      </c>
      <c r="R75" s="230"/>
      <c r="S75" s="235"/>
      <c r="T75" s="235"/>
      <c r="U75" s="235"/>
      <c r="V75" s="235"/>
      <c r="W75" s="235"/>
      <c r="X75" s="235"/>
      <c r="Y75" s="235"/>
      <c r="Z75" s="235"/>
    </row>
    <row r="76" spans="1:26" s="177" customFormat="1" ht="15">
      <c r="A76" s="188" t="s">
        <v>391</v>
      </c>
      <c r="B76" s="188" t="s">
        <v>366</v>
      </c>
      <c r="C76" s="233" t="s">
        <v>384</v>
      </c>
      <c r="D76" s="232" t="s">
        <v>383</v>
      </c>
      <c r="E76" s="99" t="s">
        <v>310</v>
      </c>
      <c r="F76" s="99" t="s">
        <v>308</v>
      </c>
      <c r="G76" s="99"/>
      <c r="H76" s="99"/>
      <c r="I76" s="232">
        <v>6500</v>
      </c>
      <c r="J76" s="189" t="s">
        <v>311</v>
      </c>
      <c r="K76" s="189"/>
      <c r="L76" s="189"/>
      <c r="M76" s="189"/>
      <c r="N76" s="189"/>
      <c r="O76" s="47">
        <v>341759.02</v>
      </c>
      <c r="P76" s="47">
        <v>292855.25</v>
      </c>
      <c r="Q76" s="231">
        <v>0.03465596888530352</v>
      </c>
      <c r="R76" s="230"/>
      <c r="S76" s="235"/>
      <c r="T76" s="235"/>
      <c r="U76" s="235"/>
      <c r="V76" s="235"/>
      <c r="W76" s="235"/>
      <c r="X76" s="235"/>
      <c r="Y76" s="235"/>
      <c r="Z76" s="235"/>
    </row>
    <row r="77" spans="1:26" s="177" customFormat="1" ht="15">
      <c r="A77" s="188" t="s">
        <v>404</v>
      </c>
      <c r="B77" s="188" t="s">
        <v>388</v>
      </c>
      <c r="C77" s="233" t="s">
        <v>384</v>
      </c>
      <c r="D77" s="232" t="s">
        <v>383</v>
      </c>
      <c r="E77" s="99" t="s">
        <v>302</v>
      </c>
      <c r="F77" s="99" t="s">
        <v>300</v>
      </c>
      <c r="G77" s="99"/>
      <c r="H77" s="99"/>
      <c r="I77" s="232">
        <v>5475</v>
      </c>
      <c r="J77" s="189" t="s">
        <v>379</v>
      </c>
      <c r="K77" s="189"/>
      <c r="L77" s="189"/>
      <c r="M77" s="189"/>
      <c r="N77" s="189"/>
      <c r="O77" s="47">
        <v>638206.89</v>
      </c>
      <c r="P77" s="47">
        <v>696031</v>
      </c>
      <c r="Q77" s="231">
        <v>0.08236706932590997</v>
      </c>
      <c r="R77" s="230"/>
      <c r="S77" s="235"/>
      <c r="T77" s="235"/>
      <c r="U77" s="235"/>
      <c r="V77" s="235"/>
      <c r="W77" s="235"/>
      <c r="X77" s="235"/>
      <c r="Y77" s="235"/>
      <c r="Z77" s="235"/>
    </row>
    <row r="78" spans="1:26" s="177" customFormat="1" ht="30">
      <c r="A78" s="188" t="s">
        <v>416</v>
      </c>
      <c r="B78" s="188" t="s">
        <v>415</v>
      </c>
      <c r="C78" s="233" t="s">
        <v>384</v>
      </c>
      <c r="D78" s="232" t="s">
        <v>383</v>
      </c>
      <c r="E78" s="99" t="s">
        <v>290</v>
      </c>
      <c r="F78" s="99" t="s">
        <v>291</v>
      </c>
      <c r="G78" s="99"/>
      <c r="H78" s="99"/>
      <c r="I78" s="232">
        <v>5000</v>
      </c>
      <c r="J78" s="189" t="s">
        <v>292</v>
      </c>
      <c r="K78" s="189"/>
      <c r="L78" s="189"/>
      <c r="M78" s="189"/>
      <c r="N78" s="189"/>
      <c r="O78" s="47">
        <v>77104.6</v>
      </c>
      <c r="P78" s="47">
        <v>79588.78</v>
      </c>
      <c r="Q78" s="231">
        <v>0.009418394525279187</v>
      </c>
      <c r="R78" s="230"/>
      <c r="S78" s="235"/>
      <c r="T78" s="235"/>
      <c r="U78" s="235"/>
      <c r="V78" s="235"/>
      <c r="W78" s="235"/>
      <c r="X78" s="235"/>
      <c r="Y78" s="235"/>
      <c r="Z78" s="235"/>
    </row>
    <row r="79" spans="1:26" s="177" customFormat="1" ht="15">
      <c r="A79" s="188" t="s">
        <v>438</v>
      </c>
      <c r="B79" s="229" t="s">
        <v>437</v>
      </c>
      <c r="C79" s="233" t="s">
        <v>384</v>
      </c>
      <c r="D79" s="232" t="s">
        <v>383</v>
      </c>
      <c r="E79" s="99" t="s">
        <v>274</v>
      </c>
      <c r="F79" s="99" t="s">
        <v>275</v>
      </c>
      <c r="G79" s="99"/>
      <c r="H79" s="99"/>
      <c r="I79" s="232">
        <v>42568</v>
      </c>
      <c r="J79" s="189" t="s">
        <v>276</v>
      </c>
      <c r="K79" s="189"/>
      <c r="L79" s="189"/>
      <c r="M79" s="189"/>
      <c r="N79" s="189"/>
      <c r="O79" s="47">
        <v>73514.94</v>
      </c>
      <c r="P79" s="47">
        <v>66193.24</v>
      </c>
      <c r="Q79" s="231">
        <v>0.00783319017110818</v>
      </c>
      <c r="R79" s="230"/>
      <c r="S79" s="235"/>
      <c r="T79" s="235"/>
      <c r="U79" s="235"/>
      <c r="V79" s="235"/>
      <c r="W79" s="235"/>
      <c r="X79" s="235"/>
      <c r="Y79" s="235"/>
      <c r="Z79" s="235"/>
    </row>
    <row r="80" spans="1:26" s="177" customFormat="1" ht="15">
      <c r="A80" s="97" t="s">
        <v>318</v>
      </c>
      <c r="B80" s="188"/>
      <c r="C80" s="236"/>
      <c r="D80" s="44"/>
      <c r="E80" s="100"/>
      <c r="F80" s="100"/>
      <c r="G80" s="100"/>
      <c r="H80" s="100"/>
      <c r="I80" s="44">
        <f>SUM(I27:I79)</f>
        <v>7124641</v>
      </c>
      <c r="J80" s="190"/>
      <c r="K80" s="190"/>
      <c r="L80" s="190"/>
      <c r="M80" s="190"/>
      <c r="N80" s="190"/>
      <c r="O80" s="44">
        <f>SUM(O27:O79)</f>
        <v>7140196.809999999</v>
      </c>
      <c r="P80" s="44">
        <f>SUM(P27:P79)</f>
        <v>7141756.6099999985</v>
      </c>
      <c r="Q80" s="191">
        <f>SUM(Q27:Q79)</f>
        <v>0.8451427620388255</v>
      </c>
      <c r="R80" s="47"/>
      <c r="S80" s="235"/>
      <c r="T80" s="235"/>
      <c r="U80" s="235"/>
      <c r="V80" s="235"/>
      <c r="W80" s="235"/>
      <c r="X80" s="235"/>
      <c r="Y80" s="235"/>
      <c r="Z80" s="235"/>
    </row>
    <row r="81" spans="1:26" ht="15">
      <c r="A81" s="188" t="s">
        <v>319</v>
      </c>
      <c r="B81" s="188"/>
      <c r="C81" s="236"/>
      <c r="D81" s="47"/>
      <c r="E81" s="99"/>
      <c r="F81" s="99"/>
      <c r="G81" s="99"/>
      <c r="H81" s="99"/>
      <c r="I81" s="47"/>
      <c r="J81" s="189"/>
      <c r="K81" s="189"/>
      <c r="L81" s="189"/>
      <c r="M81" s="189"/>
      <c r="N81" s="189"/>
      <c r="O81" s="228"/>
      <c r="P81" s="47"/>
      <c r="Q81" s="231"/>
      <c r="R81" s="230"/>
      <c r="S81" s="228"/>
      <c r="T81" s="228"/>
      <c r="U81" s="228"/>
      <c r="V81" s="228"/>
      <c r="W81" s="228"/>
      <c r="X81" s="228"/>
      <c r="Y81" s="228"/>
      <c r="Z81" s="228"/>
    </row>
    <row r="82" spans="1:26" s="177" customFormat="1" ht="15">
      <c r="A82" s="97" t="s">
        <v>320</v>
      </c>
      <c r="B82" s="188"/>
      <c r="C82" s="236"/>
      <c r="D82" s="44"/>
      <c r="E82" s="100"/>
      <c r="F82" s="100"/>
      <c r="G82" s="100"/>
      <c r="H82" s="100"/>
      <c r="I82" s="44"/>
      <c r="J82" s="190"/>
      <c r="K82" s="190"/>
      <c r="L82" s="190"/>
      <c r="M82" s="190"/>
      <c r="N82" s="190"/>
      <c r="O82" s="44"/>
      <c r="P82" s="44"/>
      <c r="Q82" s="227"/>
      <c r="R82" s="190"/>
      <c r="S82" s="235"/>
      <c r="T82" s="235"/>
      <c r="U82" s="235"/>
      <c r="V82" s="235"/>
      <c r="W82" s="235"/>
      <c r="X82" s="235"/>
      <c r="Y82" s="235"/>
      <c r="Z82" s="235"/>
    </row>
    <row r="83" spans="1:18" s="228" customFormat="1" ht="30">
      <c r="A83" s="188" t="s">
        <v>321</v>
      </c>
      <c r="B83" s="188"/>
      <c r="C83" s="236"/>
      <c r="D83" s="47"/>
      <c r="E83" s="99"/>
      <c r="F83" s="99"/>
      <c r="G83" s="99"/>
      <c r="H83" s="99"/>
      <c r="I83" s="47"/>
      <c r="J83" s="189"/>
      <c r="K83" s="189"/>
      <c r="L83" s="189"/>
      <c r="M83" s="189"/>
      <c r="N83" s="189"/>
      <c r="O83" s="47"/>
      <c r="P83" s="47"/>
      <c r="Q83" s="226"/>
      <c r="R83" s="189"/>
    </row>
    <row r="84" spans="1:18" s="228" customFormat="1" ht="15">
      <c r="A84" s="188" t="s">
        <v>453</v>
      </c>
      <c r="B84" s="229" t="s">
        <v>454</v>
      </c>
      <c r="C84" s="233" t="s">
        <v>384</v>
      </c>
      <c r="D84" s="232" t="s">
        <v>383</v>
      </c>
      <c r="E84" s="53" t="s">
        <v>455</v>
      </c>
      <c r="F84" s="99"/>
      <c r="G84" s="99"/>
      <c r="H84" s="99"/>
      <c r="I84" s="232">
        <v>1400</v>
      </c>
      <c r="J84" s="189" t="s">
        <v>379</v>
      </c>
      <c r="K84" s="189"/>
      <c r="L84" s="189"/>
      <c r="M84" s="189"/>
      <c r="N84" s="189"/>
      <c r="O84" s="47"/>
      <c r="P84" s="47">
        <v>266779.12</v>
      </c>
      <c r="Q84" s="231">
        <v>0.03157016608706402</v>
      </c>
      <c r="R84" s="230"/>
    </row>
    <row r="85" spans="1:18" s="228" customFormat="1" ht="15">
      <c r="A85" s="188" t="s">
        <v>442</v>
      </c>
      <c r="B85" s="219" t="s">
        <v>380</v>
      </c>
      <c r="C85" s="233" t="s">
        <v>384</v>
      </c>
      <c r="D85" s="232" t="s">
        <v>383</v>
      </c>
      <c r="E85" s="99" t="s">
        <v>274</v>
      </c>
      <c r="F85" s="99" t="s">
        <v>275</v>
      </c>
      <c r="G85" s="99"/>
      <c r="H85" s="99"/>
      <c r="I85" s="232">
        <v>3316</v>
      </c>
      <c r="J85" s="189" t="s">
        <v>276</v>
      </c>
      <c r="K85" s="189"/>
      <c r="L85" s="189"/>
      <c r="M85" s="189"/>
      <c r="N85" s="189"/>
      <c r="O85" s="47">
        <v>320221.48</v>
      </c>
      <c r="P85" s="47">
        <v>315443.45</v>
      </c>
      <c r="Q85" s="231">
        <v>0.0373290162572561</v>
      </c>
      <c r="R85" s="230"/>
    </row>
    <row r="86" spans="1:18" s="235" customFormat="1" ht="15">
      <c r="A86" s="97" t="s">
        <v>322</v>
      </c>
      <c r="B86" s="97"/>
      <c r="C86" s="236"/>
      <c r="D86" s="44"/>
      <c r="E86" s="100"/>
      <c r="F86" s="100"/>
      <c r="G86" s="100"/>
      <c r="H86" s="100"/>
      <c r="I86" s="44">
        <f>SUM(I84:I85)</f>
        <v>4716</v>
      </c>
      <c r="J86" s="190"/>
      <c r="K86" s="190"/>
      <c r="L86" s="190"/>
      <c r="M86" s="190"/>
      <c r="N86" s="190"/>
      <c r="O86" s="44">
        <f>SUM(O84:O85)</f>
        <v>320221.48</v>
      </c>
      <c r="P86" s="44">
        <f>SUM(P84:P85)</f>
        <v>582222.5700000001</v>
      </c>
      <c r="Q86" s="44">
        <f>SUM(Q84:Q85)</f>
        <v>0.06889918234432012</v>
      </c>
      <c r="R86" s="191"/>
    </row>
    <row r="87" spans="1:26" ht="15">
      <c r="A87" s="188" t="s">
        <v>323</v>
      </c>
      <c r="B87" s="188"/>
      <c r="C87" s="236"/>
      <c r="D87" s="47"/>
      <c r="E87" s="99"/>
      <c r="F87" s="99"/>
      <c r="G87" s="99"/>
      <c r="H87" s="99"/>
      <c r="I87" s="47"/>
      <c r="J87" s="189"/>
      <c r="K87" s="189"/>
      <c r="L87" s="189"/>
      <c r="M87" s="189"/>
      <c r="N87" s="189"/>
      <c r="O87" s="47"/>
      <c r="P87" s="47"/>
      <c r="Q87" s="189"/>
      <c r="R87" s="189"/>
      <c r="S87" s="228"/>
      <c r="T87" s="228"/>
      <c r="U87" s="228"/>
      <c r="V87" s="228"/>
      <c r="W87" s="228"/>
      <c r="X87" s="228"/>
      <c r="Y87" s="228"/>
      <c r="Z87" s="228"/>
    </row>
    <row r="88" spans="1:26" ht="15">
      <c r="A88" s="188" t="s">
        <v>324</v>
      </c>
      <c r="B88" s="188"/>
      <c r="C88" s="236"/>
      <c r="D88" s="47"/>
      <c r="E88" s="99"/>
      <c r="F88" s="99"/>
      <c r="G88" s="99"/>
      <c r="H88" s="99"/>
      <c r="I88" s="47"/>
      <c r="J88" s="189"/>
      <c r="K88" s="189"/>
      <c r="L88" s="189"/>
      <c r="M88" s="189"/>
      <c r="N88" s="189"/>
      <c r="O88" s="47"/>
      <c r="P88" s="47"/>
      <c r="Q88" s="189"/>
      <c r="R88" s="189"/>
      <c r="S88" s="228"/>
      <c r="T88" s="228"/>
      <c r="U88" s="228"/>
      <c r="V88" s="228"/>
      <c r="W88" s="228"/>
      <c r="X88" s="228"/>
      <c r="Y88" s="228"/>
      <c r="Z88" s="228"/>
    </row>
    <row r="89" spans="1:18" ht="15">
      <c r="A89" s="93" t="s">
        <v>265</v>
      </c>
      <c r="B89" s="93"/>
      <c r="C89" s="225"/>
      <c r="D89" s="35"/>
      <c r="E89" s="34"/>
      <c r="F89" s="34"/>
      <c r="G89" s="34"/>
      <c r="H89" s="34"/>
      <c r="I89" s="35"/>
      <c r="J89" s="94"/>
      <c r="K89" s="94"/>
      <c r="L89" s="94"/>
      <c r="M89" s="94"/>
      <c r="N89" s="94"/>
      <c r="O89" s="35"/>
      <c r="P89" s="35"/>
      <c r="Q89" s="94"/>
      <c r="R89" s="94"/>
    </row>
    <row r="90" spans="1:18" ht="15">
      <c r="A90" s="102" t="s">
        <v>266</v>
      </c>
      <c r="B90" s="93"/>
      <c r="C90" s="225"/>
      <c r="D90" s="35"/>
      <c r="E90" s="34"/>
      <c r="F90" s="34"/>
      <c r="G90" s="34"/>
      <c r="H90" s="34"/>
      <c r="I90" s="35"/>
      <c r="J90" s="94"/>
      <c r="K90" s="94"/>
      <c r="L90" s="94"/>
      <c r="M90" s="94"/>
      <c r="N90" s="94"/>
      <c r="O90" s="35"/>
      <c r="P90" s="35"/>
      <c r="Q90" s="94"/>
      <c r="R90" s="94"/>
    </row>
    <row r="91" spans="1:18" ht="15">
      <c r="A91" s="93" t="s">
        <v>267</v>
      </c>
      <c r="B91" s="93"/>
      <c r="C91" s="225"/>
      <c r="D91" s="35"/>
      <c r="E91" s="34"/>
      <c r="F91" s="34"/>
      <c r="G91" s="34"/>
      <c r="H91" s="34"/>
      <c r="I91" s="35"/>
      <c r="J91" s="94"/>
      <c r="K91" s="94"/>
      <c r="L91" s="94"/>
      <c r="M91" s="94"/>
      <c r="N91" s="94"/>
      <c r="O91" s="35"/>
      <c r="P91" s="35"/>
      <c r="Q91" s="94"/>
      <c r="R91" s="94"/>
    </row>
    <row r="92" spans="1:18" ht="15">
      <c r="A92" s="102" t="s">
        <v>268</v>
      </c>
      <c r="B92" s="93"/>
      <c r="C92" s="34"/>
      <c r="D92" s="35" t="s">
        <v>207</v>
      </c>
      <c r="E92" s="34"/>
      <c r="F92" s="34"/>
      <c r="G92" s="34"/>
      <c r="H92" s="34"/>
      <c r="I92" s="35"/>
      <c r="J92" s="94"/>
      <c r="K92" s="94"/>
      <c r="L92" s="94"/>
      <c r="M92" s="94"/>
      <c r="N92" s="94"/>
      <c r="O92" s="35"/>
      <c r="P92" s="35"/>
      <c r="Q92" s="94"/>
      <c r="R92" s="94"/>
    </row>
    <row r="93" spans="1:18" s="177" customFormat="1" ht="15">
      <c r="A93" s="93" t="s">
        <v>325</v>
      </c>
      <c r="B93" s="93"/>
      <c r="C93" s="34"/>
      <c r="D93" s="35"/>
      <c r="E93" s="34"/>
      <c r="F93" s="34"/>
      <c r="G93" s="34"/>
      <c r="H93" s="34"/>
      <c r="I93" s="35"/>
      <c r="J93" s="94"/>
      <c r="K93" s="94"/>
      <c r="L93" s="94"/>
      <c r="M93" s="94"/>
      <c r="N93" s="94"/>
      <c r="O93" s="35"/>
      <c r="P93" s="35"/>
      <c r="Q93" s="94"/>
      <c r="R93" s="94"/>
    </row>
    <row r="94" spans="1:18" s="177" customFormat="1" ht="15">
      <c r="A94" s="93" t="s">
        <v>326</v>
      </c>
      <c r="B94" s="93"/>
      <c r="C94" s="34" t="s">
        <v>207</v>
      </c>
      <c r="D94" s="35"/>
      <c r="E94" s="34" t="s">
        <v>207</v>
      </c>
      <c r="F94" s="34"/>
      <c r="G94" s="34"/>
      <c r="H94" s="34"/>
      <c r="I94" s="35"/>
      <c r="J94" s="94"/>
      <c r="K94" s="94" t="s">
        <v>207</v>
      </c>
      <c r="L94" s="94"/>
      <c r="M94" s="94"/>
      <c r="N94" s="94"/>
      <c r="O94" s="35"/>
      <c r="P94" s="35"/>
      <c r="Q94" s="94"/>
      <c r="R94" s="94"/>
    </row>
    <row r="95" spans="1:18" s="177" customFormat="1" ht="15">
      <c r="A95" s="217" t="s">
        <v>327</v>
      </c>
      <c r="B95" s="217"/>
      <c r="C95" s="31"/>
      <c r="D95" s="33"/>
      <c r="E95" s="31"/>
      <c r="F95" s="31"/>
      <c r="G95" s="31"/>
      <c r="H95" s="31"/>
      <c r="I95" s="33"/>
      <c r="J95" s="91"/>
      <c r="K95" s="91"/>
      <c r="L95" s="91"/>
      <c r="M95" s="91"/>
      <c r="N95" s="91"/>
      <c r="O95" s="33"/>
      <c r="P95" s="33"/>
      <c r="Q95" s="91"/>
      <c r="R95" s="91"/>
    </row>
    <row r="96" spans="1:18" ht="15">
      <c r="A96" s="93" t="s">
        <v>57</v>
      </c>
      <c r="B96" s="93"/>
      <c r="C96" s="34"/>
      <c r="D96" s="35"/>
      <c r="E96" s="34"/>
      <c r="F96" s="34"/>
      <c r="G96" s="34"/>
      <c r="H96" s="34"/>
      <c r="I96" s="35"/>
      <c r="J96" s="94"/>
      <c r="K96" s="94"/>
      <c r="L96" s="94"/>
      <c r="M96" s="94"/>
      <c r="N96" s="94"/>
      <c r="O96" s="35"/>
      <c r="P96" s="35"/>
      <c r="Q96" s="94"/>
      <c r="R96" s="94"/>
    </row>
    <row r="97" spans="1:18" ht="15">
      <c r="A97" s="102" t="s">
        <v>328</v>
      </c>
      <c r="B97" s="93"/>
      <c r="C97" s="34"/>
      <c r="D97" s="35" t="s">
        <v>207</v>
      </c>
      <c r="E97" s="34"/>
      <c r="F97" s="34"/>
      <c r="G97" s="34"/>
      <c r="H97" s="34"/>
      <c r="I97" s="103"/>
      <c r="J97" s="94"/>
      <c r="K97" s="94"/>
      <c r="L97" s="94"/>
      <c r="M97" s="94"/>
      <c r="N97" s="94"/>
      <c r="O97" s="35"/>
      <c r="P97" s="35"/>
      <c r="Q97" s="94"/>
      <c r="R97" s="94"/>
    </row>
    <row r="98" spans="1:18" ht="15">
      <c r="A98" s="102" t="s">
        <v>329</v>
      </c>
      <c r="B98" s="93"/>
      <c r="C98" s="34"/>
      <c r="D98" s="35"/>
      <c r="E98" s="34"/>
      <c r="F98" s="34"/>
      <c r="G98" s="34"/>
      <c r="H98" s="34"/>
      <c r="I98" s="35"/>
      <c r="J98" s="94"/>
      <c r="K98" s="94"/>
      <c r="L98" s="94"/>
      <c r="M98" s="94"/>
      <c r="N98" s="94"/>
      <c r="O98" s="35"/>
      <c r="P98" s="35"/>
      <c r="Q98" s="94"/>
      <c r="R98" s="94"/>
    </row>
    <row r="99" spans="1:18" ht="15">
      <c r="A99" s="102" t="s">
        <v>330</v>
      </c>
      <c r="B99" s="93"/>
      <c r="C99" s="34" t="s">
        <v>207</v>
      </c>
      <c r="D99" s="35"/>
      <c r="E99" s="34" t="s">
        <v>207</v>
      </c>
      <c r="F99" s="34"/>
      <c r="G99" s="34"/>
      <c r="H99" s="34"/>
      <c r="I99" s="35"/>
      <c r="J99" s="94"/>
      <c r="K99" s="94" t="s">
        <v>207</v>
      </c>
      <c r="L99" s="94"/>
      <c r="M99" s="94"/>
      <c r="N99" s="94"/>
      <c r="O99" s="35"/>
      <c r="P99" s="35"/>
      <c r="Q99" s="94"/>
      <c r="R99" s="94"/>
    </row>
    <row r="100" spans="1:18" s="177" customFormat="1" ht="15">
      <c r="A100" s="217" t="s">
        <v>331</v>
      </c>
      <c r="B100" s="224"/>
      <c r="C100" s="31"/>
      <c r="D100" s="104"/>
      <c r="E100" s="31"/>
      <c r="F100" s="31"/>
      <c r="G100" s="31"/>
      <c r="H100" s="31"/>
      <c r="I100" s="33"/>
      <c r="J100" s="91"/>
      <c r="K100" s="91"/>
      <c r="L100" s="91"/>
      <c r="M100" s="91"/>
      <c r="N100" s="91"/>
      <c r="O100" s="33"/>
      <c r="P100" s="33"/>
      <c r="Q100" s="91"/>
      <c r="R100" s="91"/>
    </row>
    <row r="101" spans="1:18" s="177" customFormat="1" ht="15">
      <c r="A101" s="217" t="s">
        <v>332</v>
      </c>
      <c r="B101" s="31"/>
      <c r="C101" s="31" t="s">
        <v>207</v>
      </c>
      <c r="D101" s="33"/>
      <c r="E101" s="33"/>
      <c r="F101" s="33"/>
      <c r="G101" s="33"/>
      <c r="H101" s="33"/>
      <c r="I101" s="33">
        <f>I80+I82+I86+I93+I95+I97+I98+I100</f>
        <v>7129357</v>
      </c>
      <c r="J101" s="33"/>
      <c r="K101" s="33"/>
      <c r="L101" s="33"/>
      <c r="M101" s="33"/>
      <c r="N101" s="33"/>
      <c r="O101" s="33">
        <f>O80+O82+O86+O93+O95+O97+O98+O100</f>
        <v>7460418.289999999</v>
      </c>
      <c r="P101" s="33">
        <f>P80+P82+P86+P93+P95+P97+P98+P100</f>
        <v>7723979.179999999</v>
      </c>
      <c r="Q101" s="223">
        <f>Q80+Q82+Q86+Q93+Q95+Q97+Q98+Q100</f>
        <v>0.9140419443831457</v>
      </c>
      <c r="R101" s="33"/>
    </row>
    <row r="102" spans="1:18" s="177" customFormat="1" ht="45">
      <c r="A102" s="217" t="s">
        <v>333</v>
      </c>
      <c r="B102" s="105"/>
      <c r="C102" s="105"/>
      <c r="D102" s="33"/>
      <c r="E102" s="33"/>
      <c r="F102" s="33"/>
      <c r="G102" s="33"/>
      <c r="H102" s="33"/>
      <c r="I102" s="33">
        <f>I24+I101</f>
        <v>7129357</v>
      </c>
      <c r="J102" s="33"/>
      <c r="K102" s="33"/>
      <c r="L102" s="33"/>
      <c r="M102" s="33"/>
      <c r="N102" s="33"/>
      <c r="O102" s="33">
        <f>O24+O101</f>
        <v>7460418.289999999</v>
      </c>
      <c r="P102" s="33">
        <f>P24+P101</f>
        <v>7723979.179999999</v>
      </c>
      <c r="Q102" s="223">
        <f>Q24+Q101</f>
        <v>0.9140419443831457</v>
      </c>
      <c r="R102" s="91"/>
    </row>
    <row r="103" spans="1:18" s="177" customFormat="1" ht="30">
      <c r="A103" s="214" t="s">
        <v>334</v>
      </c>
      <c r="B103" s="214"/>
      <c r="C103" s="214" t="s">
        <v>207</v>
      </c>
      <c r="D103" s="214"/>
      <c r="E103" s="214" t="s">
        <v>207</v>
      </c>
      <c r="F103" s="214"/>
      <c r="G103" s="214"/>
      <c r="H103" s="214"/>
      <c r="J103" s="238"/>
      <c r="K103" s="238"/>
      <c r="L103" s="214"/>
      <c r="M103" s="214"/>
      <c r="N103" s="214"/>
      <c r="O103" s="214"/>
      <c r="P103" s="214"/>
      <c r="Q103" s="222"/>
      <c r="R103" s="238"/>
    </row>
    <row r="104" s="177" customFormat="1" ht="15"/>
    <row r="105" spans="1:18" s="177" customFormat="1" ht="14.25" customHeight="1">
      <c r="A105" s="9" t="str">
        <f>+'справка № 6-КИС'!A44</f>
        <v>Дата  06/07/2015 г. </v>
      </c>
      <c r="B105" s="9"/>
      <c r="C105" s="9"/>
      <c r="D105" s="9"/>
      <c r="E105" s="9"/>
      <c r="F105" s="9"/>
      <c r="G105" s="9"/>
      <c r="H105" s="9"/>
      <c r="I105" s="262" t="s">
        <v>357</v>
      </c>
      <c r="J105" s="262"/>
      <c r="K105" s="9"/>
      <c r="L105" s="9"/>
      <c r="M105" s="9"/>
      <c r="N105" s="262" t="s">
        <v>73</v>
      </c>
      <c r="O105" s="262"/>
      <c r="P105" s="9"/>
      <c r="Q105" s="9"/>
      <c r="R105" s="9"/>
    </row>
    <row r="106" spans="1:18" s="177" customFormat="1" ht="14.25" customHeight="1">
      <c r="A106" s="9"/>
      <c r="B106" s="9"/>
      <c r="C106" s="9"/>
      <c r="D106" s="9"/>
      <c r="E106" s="9"/>
      <c r="F106" s="9"/>
      <c r="G106" s="9"/>
      <c r="H106" s="9"/>
      <c r="I106" s="262" t="s">
        <v>389</v>
      </c>
      <c r="J106" s="262"/>
      <c r="K106" s="262"/>
      <c r="L106" s="9"/>
      <c r="M106" s="9"/>
      <c r="N106" s="262" t="s">
        <v>375</v>
      </c>
      <c r="O106" s="262"/>
      <c r="P106" s="9"/>
      <c r="Q106" s="9"/>
      <c r="R106" s="9"/>
    </row>
    <row r="107" spans="1:18" s="177" customFormat="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s="177" customFormat="1" ht="15">
      <c r="A108" s="240" t="s">
        <v>368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</row>
    <row r="109" spans="1:18" s="177" customFormat="1" ht="14.25" customHeight="1">
      <c r="A109" s="9" t="s">
        <v>369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s="177" customFormat="1" ht="14.25" customHeight="1">
      <c r="A110" s="9" t="s">
        <v>370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60">
      <c r="A111" s="9" t="s">
        <v>335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77" customFormat="1" ht="15">
      <c r="A112" s="83"/>
      <c r="B112" s="215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38"/>
      <c r="R112" s="238"/>
    </row>
    <row r="113" spans="1:18" s="177" customFormat="1" ht="15">
      <c r="A113" s="84"/>
      <c r="B113" s="85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38"/>
      <c r="R113" s="238"/>
    </row>
    <row r="114" spans="1:18" s="177" customFormat="1" ht="15">
      <c r="A114" s="86"/>
      <c r="B114" s="215"/>
      <c r="C114" s="214"/>
      <c r="D114" s="214"/>
      <c r="E114" s="214"/>
      <c r="F114" s="214"/>
      <c r="G114" s="214"/>
      <c r="H114" s="214"/>
      <c r="I114" s="215"/>
      <c r="J114" s="214"/>
      <c r="K114" s="214"/>
      <c r="L114" s="214"/>
      <c r="M114" s="214"/>
      <c r="N114" s="214"/>
      <c r="O114" s="214"/>
      <c r="P114" s="214"/>
      <c r="Q114" s="238"/>
      <c r="R114" s="238"/>
    </row>
    <row r="115" spans="1:18" s="177" customFormat="1" ht="15">
      <c r="A115" s="86"/>
      <c r="B115" s="85"/>
      <c r="C115" s="214"/>
      <c r="D115" s="214"/>
      <c r="E115" s="214"/>
      <c r="F115" s="214"/>
      <c r="G115" s="214"/>
      <c r="H115" s="214"/>
      <c r="I115" s="215"/>
      <c r="J115" s="214"/>
      <c r="K115" s="214"/>
      <c r="L115" s="214"/>
      <c r="M115" s="214"/>
      <c r="N115" s="214"/>
      <c r="O115" s="214"/>
      <c r="P115" s="214"/>
      <c r="Q115" s="238"/>
      <c r="R115" s="238"/>
    </row>
    <row r="116" spans="1:18" s="177" customFormat="1" ht="15">
      <c r="A116" s="86"/>
      <c r="B116" s="215"/>
      <c r="C116" s="214"/>
      <c r="D116" s="214"/>
      <c r="E116" s="214"/>
      <c r="F116" s="214"/>
      <c r="G116" s="214"/>
      <c r="H116" s="214"/>
      <c r="I116" s="215"/>
      <c r="J116" s="214"/>
      <c r="K116" s="214"/>
      <c r="L116" s="214"/>
      <c r="M116" s="214"/>
      <c r="N116" s="214"/>
      <c r="O116" s="214"/>
      <c r="P116" s="214"/>
      <c r="Q116" s="238"/>
      <c r="R116" s="238"/>
    </row>
    <row r="117" spans="1:18" s="177" customFormat="1" ht="15">
      <c r="A117" s="87"/>
      <c r="B117" s="88"/>
      <c r="C117" s="214"/>
      <c r="D117" s="215"/>
      <c r="E117" s="214"/>
      <c r="F117" s="214"/>
      <c r="G117" s="214"/>
      <c r="H117" s="214"/>
      <c r="I117" s="215"/>
      <c r="J117" s="214"/>
      <c r="K117" s="214"/>
      <c r="L117" s="214"/>
      <c r="M117" s="214"/>
      <c r="N117" s="214"/>
      <c r="O117" s="214"/>
      <c r="P117" s="214"/>
      <c r="Q117" s="238"/>
      <c r="R117" s="238"/>
    </row>
    <row r="118" spans="1:18" s="177" customFormat="1" ht="15">
      <c r="A118" s="84"/>
      <c r="B118" s="88"/>
      <c r="C118" s="214"/>
      <c r="D118" s="215"/>
      <c r="E118" s="214"/>
      <c r="F118" s="214"/>
      <c r="G118" s="214"/>
      <c r="H118" s="214"/>
      <c r="I118" s="215"/>
      <c r="J118" s="214"/>
      <c r="K118" s="214"/>
      <c r="L118" s="214"/>
      <c r="M118" s="214"/>
      <c r="N118" s="214"/>
      <c r="O118" s="214"/>
      <c r="P118" s="214"/>
      <c r="Q118" s="238"/>
      <c r="R118" s="238"/>
    </row>
    <row r="119" spans="1:18" ht="15">
      <c r="A119" s="84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9"/>
      <c r="R119" s="9"/>
    </row>
    <row r="120" spans="1:18" ht="15">
      <c r="A120" s="84"/>
      <c r="B120" s="85"/>
      <c r="C120" s="215"/>
      <c r="D120" s="215"/>
      <c r="E120" s="215"/>
      <c r="F120" s="215"/>
      <c r="G120" s="215"/>
      <c r="H120" s="215"/>
      <c r="I120" s="214"/>
      <c r="J120" s="215"/>
      <c r="K120" s="215"/>
      <c r="L120" s="215"/>
      <c r="M120" s="215"/>
      <c r="N120" s="215"/>
      <c r="O120" s="215"/>
      <c r="P120" s="215"/>
      <c r="Q120" s="9"/>
      <c r="R120" s="9"/>
    </row>
    <row r="121" spans="1:18" ht="15">
      <c r="A121" s="84"/>
      <c r="B121" s="215"/>
      <c r="C121" s="215"/>
      <c r="D121" s="215"/>
      <c r="E121" s="215"/>
      <c r="F121" s="215"/>
      <c r="G121" s="215"/>
      <c r="H121" s="215"/>
      <c r="I121" s="214"/>
      <c r="J121" s="215"/>
      <c r="K121" s="215"/>
      <c r="L121" s="215"/>
      <c r="M121" s="215"/>
      <c r="N121" s="215"/>
      <c r="O121" s="215"/>
      <c r="P121" s="215"/>
      <c r="Q121" s="9"/>
      <c r="R121" s="9"/>
    </row>
    <row r="122" spans="1:18" ht="15">
      <c r="A122" s="84"/>
      <c r="B122" s="215"/>
      <c r="C122" s="215"/>
      <c r="D122" s="215"/>
      <c r="E122" s="215"/>
      <c r="F122" s="215"/>
      <c r="G122" s="215"/>
      <c r="H122" s="215"/>
      <c r="I122" s="214"/>
      <c r="J122" s="215"/>
      <c r="K122" s="215"/>
      <c r="L122" s="215"/>
      <c r="M122" s="215"/>
      <c r="N122" s="215"/>
      <c r="O122" s="215"/>
      <c r="P122" s="215"/>
      <c r="Q122" s="9"/>
      <c r="R122" s="9"/>
    </row>
    <row r="123" spans="1:18" ht="15">
      <c r="A123" s="84"/>
      <c r="B123" s="215"/>
      <c r="C123" s="215"/>
      <c r="D123" s="214"/>
      <c r="E123" s="215"/>
      <c r="F123" s="215"/>
      <c r="G123" s="215"/>
      <c r="H123" s="215"/>
      <c r="I123" s="214"/>
      <c r="J123" s="215"/>
      <c r="K123" s="215"/>
      <c r="L123" s="215"/>
      <c r="M123" s="215"/>
      <c r="N123" s="215"/>
      <c r="O123" s="215"/>
      <c r="P123" s="215"/>
      <c r="Q123" s="9"/>
      <c r="R123" s="9"/>
    </row>
    <row r="124" spans="1:18" ht="15">
      <c r="A124" s="84"/>
      <c r="B124" s="215"/>
      <c r="C124" s="215"/>
      <c r="D124" s="214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9"/>
      <c r="R124" s="9"/>
    </row>
    <row r="125" spans="1:18" s="177" customFormat="1" ht="15">
      <c r="A125" s="84"/>
      <c r="B125" s="214"/>
      <c r="C125" s="214"/>
      <c r="D125" s="214"/>
      <c r="E125" s="214"/>
      <c r="F125" s="214"/>
      <c r="G125" s="214"/>
      <c r="H125" s="214"/>
      <c r="I125" s="215"/>
      <c r="J125" s="214"/>
      <c r="K125" s="214"/>
      <c r="L125" s="214"/>
      <c r="M125" s="214"/>
      <c r="N125" s="214"/>
      <c r="O125" s="214"/>
      <c r="P125" s="214"/>
      <c r="Q125" s="238"/>
      <c r="R125" s="238"/>
    </row>
    <row r="126" spans="1:18" s="177" customFormat="1" ht="15">
      <c r="A126" s="84"/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38"/>
      <c r="R126" s="238"/>
    </row>
    <row r="127" spans="1:18" s="177" customFormat="1" ht="15">
      <c r="A127" s="84"/>
      <c r="B127" s="214"/>
      <c r="C127" s="214"/>
      <c r="D127" s="215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38"/>
      <c r="R127" s="238"/>
    </row>
    <row r="128" spans="1:18" s="177" customFormat="1" ht="15">
      <c r="A128" s="87"/>
      <c r="B128" s="214"/>
      <c r="C128" s="214"/>
      <c r="D128" s="215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38"/>
      <c r="R128" s="238"/>
    </row>
    <row r="129" spans="1:18" ht="15">
      <c r="A129" s="84"/>
      <c r="B129" s="215"/>
      <c r="C129" s="215"/>
      <c r="D129" s="214"/>
      <c r="E129" s="215"/>
      <c r="F129" s="215"/>
      <c r="G129" s="215"/>
      <c r="H129" s="215"/>
      <c r="I129" s="214"/>
      <c r="J129" s="215"/>
      <c r="K129" s="215"/>
      <c r="L129" s="215"/>
      <c r="M129" s="215"/>
      <c r="N129" s="215"/>
      <c r="O129" s="215"/>
      <c r="P129" s="215"/>
      <c r="Q129" s="9"/>
      <c r="R129" s="9"/>
    </row>
    <row r="130" spans="1:18" ht="15">
      <c r="A130" s="84"/>
      <c r="B130" s="215"/>
      <c r="C130" s="215"/>
      <c r="D130" s="214"/>
      <c r="E130" s="215"/>
      <c r="F130" s="215"/>
      <c r="G130" s="215"/>
      <c r="H130" s="215"/>
      <c r="I130" s="214"/>
      <c r="J130" s="215"/>
      <c r="K130" s="215"/>
      <c r="L130" s="215"/>
      <c r="M130" s="215"/>
      <c r="N130" s="215"/>
      <c r="O130" s="215"/>
      <c r="P130" s="215"/>
      <c r="Q130" s="9"/>
      <c r="R130" s="9"/>
    </row>
    <row r="131" spans="1:18" s="177" customFormat="1" ht="15">
      <c r="A131" s="87"/>
      <c r="B131" s="215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38"/>
      <c r="R131" s="238"/>
    </row>
    <row r="132" spans="1:18" s="177" customFormat="1" ht="15">
      <c r="A132" s="87"/>
      <c r="B132" s="215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38"/>
      <c r="R132" s="238"/>
    </row>
    <row r="133" spans="1:18" s="177" customFormat="1" ht="15">
      <c r="A133" s="238"/>
      <c r="B133" s="215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38"/>
      <c r="R133" s="238"/>
    </row>
    <row r="134" spans="1:18" s="177" customFormat="1" ht="15">
      <c r="A134" s="238"/>
      <c r="B134" s="215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38"/>
      <c r="R134" s="238"/>
    </row>
    <row r="135" spans="1:18" s="177" customFormat="1" ht="15">
      <c r="A135" s="238"/>
      <c r="B135" s="215"/>
      <c r="C135" s="214"/>
      <c r="D135" s="214"/>
      <c r="E135" s="214"/>
      <c r="F135" s="214"/>
      <c r="G135" s="214"/>
      <c r="H135" s="214"/>
      <c r="I135" s="215"/>
      <c r="J135" s="214"/>
      <c r="K135" s="214"/>
      <c r="L135" s="214"/>
      <c r="M135" s="214"/>
      <c r="N135" s="214"/>
      <c r="O135" s="214"/>
      <c r="P135" s="214"/>
      <c r="Q135" s="238"/>
      <c r="R135" s="238"/>
    </row>
    <row r="136" spans="1:18" s="177" customFormat="1" ht="15">
      <c r="A136" s="238"/>
      <c r="B136" s="215"/>
      <c r="C136" s="214"/>
      <c r="D136" s="214"/>
      <c r="E136" s="214"/>
      <c r="F136" s="214"/>
      <c r="G136" s="214"/>
      <c r="H136" s="214"/>
      <c r="I136" s="215"/>
      <c r="J136" s="214"/>
      <c r="K136" s="214"/>
      <c r="L136" s="214"/>
      <c r="M136" s="214"/>
      <c r="N136" s="214"/>
      <c r="O136" s="214"/>
      <c r="P136" s="214"/>
      <c r="Q136" s="238"/>
      <c r="R136" s="238"/>
    </row>
    <row r="137" spans="1:18" s="177" customFormat="1" ht="15">
      <c r="A137" s="238"/>
      <c r="B137" s="215"/>
      <c r="C137" s="214"/>
      <c r="D137" s="214"/>
      <c r="E137" s="214"/>
      <c r="F137" s="214"/>
      <c r="G137" s="214"/>
      <c r="H137" s="214"/>
      <c r="I137" s="215"/>
      <c r="J137" s="214"/>
      <c r="K137" s="214"/>
      <c r="L137" s="214"/>
      <c r="M137" s="214"/>
      <c r="N137" s="214"/>
      <c r="O137" s="214"/>
      <c r="P137" s="214"/>
      <c r="Q137" s="238"/>
      <c r="R137" s="238"/>
    </row>
    <row r="138" spans="1:18" s="177" customFormat="1" ht="15">
      <c r="A138" s="238"/>
      <c r="B138" s="215"/>
      <c r="C138" s="214"/>
      <c r="D138" s="215"/>
      <c r="E138" s="214"/>
      <c r="F138" s="214"/>
      <c r="G138" s="214"/>
      <c r="H138" s="214"/>
      <c r="I138" s="215"/>
      <c r="J138" s="214"/>
      <c r="K138" s="214"/>
      <c r="L138" s="214"/>
      <c r="M138" s="214"/>
      <c r="N138" s="214"/>
      <c r="O138" s="214"/>
      <c r="P138" s="214"/>
      <c r="Q138" s="238"/>
      <c r="R138" s="238"/>
    </row>
    <row r="139" spans="1:18" s="177" customFormat="1" ht="15">
      <c r="A139" s="238"/>
      <c r="B139" s="214"/>
      <c r="C139" s="214"/>
      <c r="D139" s="215"/>
      <c r="E139" s="214"/>
      <c r="F139" s="214"/>
      <c r="G139" s="214"/>
      <c r="H139" s="214"/>
      <c r="I139" s="215"/>
      <c r="J139" s="214"/>
      <c r="K139" s="214"/>
      <c r="L139" s="214"/>
      <c r="M139" s="214"/>
      <c r="N139" s="214"/>
      <c r="O139" s="214"/>
      <c r="P139" s="214"/>
      <c r="Q139" s="238"/>
      <c r="R139" s="238"/>
    </row>
    <row r="140" spans="1:18" ht="15">
      <c r="A140" s="9"/>
      <c r="B140" s="215"/>
      <c r="C140" s="215"/>
      <c r="D140" s="215"/>
      <c r="E140" s="215"/>
      <c r="F140" s="215"/>
      <c r="G140" s="215"/>
      <c r="H140" s="215"/>
      <c r="J140" s="215"/>
      <c r="K140" s="215"/>
      <c r="L140" s="215"/>
      <c r="M140" s="215"/>
      <c r="N140" s="215"/>
      <c r="O140" s="215"/>
      <c r="P140" s="215"/>
      <c r="Q140" s="9"/>
      <c r="R140" s="9"/>
    </row>
    <row r="141" spans="1:18" ht="15">
      <c r="A141" s="9"/>
      <c r="B141" s="215"/>
      <c r="C141" s="215"/>
      <c r="D141" s="215"/>
      <c r="E141" s="215"/>
      <c r="F141" s="215"/>
      <c r="G141" s="215"/>
      <c r="H141" s="215"/>
      <c r="J141" s="215"/>
      <c r="K141" s="215"/>
      <c r="L141" s="215"/>
      <c r="M141" s="215"/>
      <c r="N141" s="215"/>
      <c r="O141" s="215"/>
      <c r="P141" s="215"/>
      <c r="Q141" s="9"/>
      <c r="R141" s="9"/>
    </row>
    <row r="142" spans="1:18" ht="15">
      <c r="A142" s="9"/>
      <c r="B142" s="215"/>
      <c r="C142" s="215"/>
      <c r="D142" s="215"/>
      <c r="E142" s="215"/>
      <c r="F142" s="215"/>
      <c r="G142" s="215"/>
      <c r="H142" s="215"/>
      <c r="J142" s="215"/>
      <c r="K142" s="215"/>
      <c r="L142" s="215"/>
      <c r="M142" s="215"/>
      <c r="N142" s="215"/>
      <c r="O142" s="215"/>
      <c r="P142" s="215"/>
      <c r="Q142" s="9"/>
      <c r="R142" s="9"/>
    </row>
    <row r="143" spans="1:18" ht="15">
      <c r="A143" s="9"/>
      <c r="B143" s="215"/>
      <c r="C143" s="215"/>
      <c r="E143" s="215"/>
      <c r="F143" s="215"/>
      <c r="G143" s="215"/>
      <c r="H143" s="215"/>
      <c r="I143" s="9"/>
      <c r="J143" s="215"/>
      <c r="K143" s="215"/>
      <c r="L143" s="215"/>
      <c r="M143" s="215"/>
      <c r="N143" s="215"/>
      <c r="O143" s="215"/>
      <c r="P143" s="215"/>
      <c r="Q143" s="9"/>
      <c r="R143" s="9"/>
    </row>
    <row r="144" spans="1:18" ht="15">
      <c r="A144" s="9"/>
      <c r="B144" s="215"/>
      <c r="C144" s="215"/>
      <c r="E144" s="215"/>
      <c r="F144" s="215"/>
      <c r="G144" s="215"/>
      <c r="H144" s="215"/>
      <c r="I144" s="9"/>
      <c r="J144" s="215"/>
      <c r="K144" s="215"/>
      <c r="L144" s="215"/>
      <c r="M144" s="215"/>
      <c r="N144" s="215"/>
      <c r="O144" s="215"/>
      <c r="P144" s="215"/>
      <c r="Q144" s="9"/>
      <c r="R144" s="9"/>
    </row>
    <row r="145" spans="12:16" ht="15">
      <c r="L145" s="215"/>
      <c r="M145" s="215"/>
      <c r="N145" s="215"/>
      <c r="O145" s="215"/>
      <c r="P145" s="215"/>
    </row>
    <row r="146" ht="15">
      <c r="D146" s="9"/>
    </row>
    <row r="147" spans="4:16" ht="15">
      <c r="D147" s="9"/>
      <c r="E147" s="239" t="s">
        <v>336</v>
      </c>
      <c r="L147" s="9"/>
      <c r="M147" s="9"/>
      <c r="N147" s="9"/>
      <c r="O147" s="9"/>
      <c r="P147" s="9"/>
    </row>
    <row r="148" spans="1:11" ht="15">
      <c r="A148" s="9"/>
      <c r="B148" s="9"/>
      <c r="C148" s="9"/>
      <c r="E148" s="9"/>
      <c r="F148" s="9"/>
      <c r="G148" s="9"/>
      <c r="H148" s="9"/>
      <c r="J148" s="9"/>
      <c r="K148" s="9"/>
    </row>
    <row r="149" spans="1:11" ht="15">
      <c r="A149" s="9"/>
      <c r="B149" s="9"/>
      <c r="C149" s="9"/>
      <c r="E149" s="9"/>
      <c r="F149" s="9"/>
      <c r="G149" s="9"/>
      <c r="H149" s="9"/>
      <c r="J149" s="9"/>
      <c r="K149" s="9"/>
    </row>
    <row r="153" ht="15">
      <c r="I153" s="9"/>
    </row>
    <row r="158" spans="5:10" ht="15">
      <c r="E158" s="9"/>
      <c r="F158" s="9"/>
      <c r="G158" s="9"/>
      <c r="H158" s="9"/>
      <c r="J158" s="9"/>
    </row>
  </sheetData>
  <sheetProtection selectLockedCells="1" selectUnlockedCells="1"/>
  <mergeCells count="6">
    <mergeCell ref="A4:B4"/>
    <mergeCell ref="H4:L4"/>
    <mergeCell ref="I105:J105"/>
    <mergeCell ref="I106:K106"/>
    <mergeCell ref="N105:O105"/>
    <mergeCell ref="N106:O106"/>
  </mergeCells>
  <printOptions/>
  <pageMargins left="0.17" right="0.17" top="0.2" bottom="0.21" header="0.17" footer="0.16"/>
  <pageSetup fitToHeight="0" fitToWidth="1" horizontalDpi="300" verticalDpi="300" orientation="landscape" paperSize="9" scale="6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G34"/>
  <sheetViews>
    <sheetView zoomScalePageLayoutView="0" workbookViewId="0" topLeftCell="A1">
      <selection activeCell="A24" sqref="A24"/>
    </sheetView>
  </sheetViews>
  <sheetFormatPr defaultColWidth="9.140625" defaultRowHeight="15" customHeight="1"/>
  <cols>
    <col min="1" max="1" width="48.57421875" style="5" customWidth="1"/>
    <col min="2" max="3" width="13.7109375" style="5" customWidth="1"/>
    <col min="4" max="16384" width="9.140625" style="5" customWidth="1"/>
  </cols>
  <sheetData>
    <row r="1" spans="1:3" ht="15" customHeight="1">
      <c r="A1" s="298" t="s">
        <v>337</v>
      </c>
      <c r="B1" s="298"/>
      <c r="C1" s="298"/>
    </row>
    <row r="2" spans="1:3" ht="15" customHeight="1">
      <c r="A2" s="289" t="s">
        <v>361</v>
      </c>
      <c r="B2" s="289"/>
      <c r="C2" s="289"/>
    </row>
    <row r="3" spans="1:5" ht="15" customHeight="1">
      <c r="A3" s="300"/>
      <c r="B3" s="300"/>
      <c r="C3" s="300"/>
      <c r="D3" s="6"/>
      <c r="E3" s="6"/>
    </row>
    <row r="4" spans="1:3" ht="15" customHeight="1">
      <c r="A4" s="177" t="str">
        <f>+'справка №7-КИС'!A4:G4</f>
        <v>Наименование на КИС: ДФ СКАЙ Нови Акции</v>
      </c>
      <c r="B4" s="291" t="s">
        <v>2</v>
      </c>
      <c r="C4" s="291"/>
    </row>
    <row r="5" spans="1:3" ht="15" customHeight="1">
      <c r="A5" s="81" t="str">
        <f>'справка № 3-КИС-ОПП'!A5:B5</f>
        <v>Отчетен период 30/06/2015 г. </v>
      </c>
      <c r="B5" s="299" t="s">
        <v>3</v>
      </c>
      <c r="C5" s="299"/>
    </row>
    <row r="6" spans="1:5" ht="15" customHeight="1">
      <c r="A6" s="259" t="s">
        <v>209</v>
      </c>
      <c r="B6" s="259" t="s">
        <v>338</v>
      </c>
      <c r="C6" s="259"/>
      <c r="D6" s="6"/>
      <c r="E6" s="6"/>
    </row>
    <row r="7" spans="1:3" ht="30" customHeight="1">
      <c r="A7" s="259"/>
      <c r="B7" s="89" t="s">
        <v>339</v>
      </c>
      <c r="C7" s="89" t="s">
        <v>340</v>
      </c>
    </row>
    <row r="8" spans="1:3" ht="15" customHeight="1">
      <c r="A8" s="89" t="s">
        <v>10</v>
      </c>
      <c r="B8" s="89">
        <v>1</v>
      </c>
      <c r="C8" s="89">
        <v>2</v>
      </c>
    </row>
    <row r="9" spans="1:3" ht="15" customHeight="1">
      <c r="A9" s="31" t="s">
        <v>341</v>
      </c>
      <c r="B9" s="33"/>
      <c r="C9" s="33"/>
    </row>
    <row r="10" spans="1:3" ht="15" customHeight="1">
      <c r="A10" s="34" t="s">
        <v>342</v>
      </c>
      <c r="B10" s="212">
        <v>4960.61</v>
      </c>
      <c r="C10" s="212">
        <v>4960.61</v>
      </c>
    </row>
    <row r="11" spans="1:3" ht="15" customHeight="1">
      <c r="A11" s="34" t="s">
        <v>343</v>
      </c>
      <c r="B11" s="35"/>
      <c r="C11" s="35"/>
    </row>
    <row r="12" spans="1:7" ht="15" customHeight="1">
      <c r="A12" s="34" t="s">
        <v>344</v>
      </c>
      <c r="B12" s="35"/>
      <c r="C12" s="35"/>
      <c r="G12" s="212"/>
    </row>
    <row r="13" spans="1:7" ht="15" customHeight="1">
      <c r="A13" s="34" t="s">
        <v>345</v>
      </c>
      <c r="B13" s="35"/>
      <c r="C13" s="35"/>
      <c r="G13" s="212"/>
    </row>
    <row r="14" spans="1:3" ht="15" customHeight="1">
      <c r="A14" s="34" t="s">
        <v>346</v>
      </c>
      <c r="B14" s="35"/>
      <c r="C14" s="35"/>
    </row>
    <row r="15" spans="1:3" ht="15" customHeight="1">
      <c r="A15" s="31" t="s">
        <v>347</v>
      </c>
      <c r="B15" s="33">
        <f>B10+B11+B12+B13+B14</f>
        <v>4960.61</v>
      </c>
      <c r="C15" s="33">
        <f>C10+C11+C12+C13+C14</f>
        <v>4960.61</v>
      </c>
    </row>
    <row r="16" spans="1:3" ht="15" customHeight="1">
      <c r="A16" s="31" t="s">
        <v>348</v>
      </c>
      <c r="B16" s="33"/>
      <c r="C16" s="33"/>
    </row>
    <row r="17" spans="1:3" ht="15" customHeight="1">
      <c r="A17" s="34" t="s">
        <v>349</v>
      </c>
      <c r="B17" s="35"/>
      <c r="C17" s="35"/>
    </row>
    <row r="18" spans="1:3" ht="15" customHeight="1">
      <c r="A18" s="99" t="s">
        <v>350</v>
      </c>
      <c r="B18" s="35"/>
      <c r="C18" s="35"/>
    </row>
    <row r="19" spans="1:3" ht="15" customHeight="1">
      <c r="A19" s="99" t="s">
        <v>351</v>
      </c>
      <c r="B19" s="35"/>
      <c r="C19" s="35"/>
    </row>
    <row r="20" spans="1:3" ht="15" customHeight="1">
      <c r="A20" s="34" t="s">
        <v>352</v>
      </c>
      <c r="B20" s="35"/>
      <c r="C20" s="35"/>
    </row>
    <row r="21" spans="1:3" ht="15" customHeight="1">
      <c r="A21" s="31" t="s">
        <v>353</v>
      </c>
      <c r="B21" s="33"/>
      <c r="C21" s="33"/>
    </row>
    <row r="22" spans="1:3" ht="15" customHeight="1">
      <c r="A22" s="289"/>
      <c r="B22" s="289"/>
      <c r="C22" s="289"/>
    </row>
    <row r="23" ht="15" customHeight="1">
      <c r="A23" s="10" t="str">
        <f>+'справка №7-КИС'!A105:H105</f>
        <v>Дата  06/07/2015 г. </v>
      </c>
    </row>
    <row r="25" spans="1:3" ht="15" customHeight="1">
      <c r="A25" s="4" t="s">
        <v>390</v>
      </c>
      <c r="B25" s="275" t="s">
        <v>73</v>
      </c>
      <c r="C25" s="275"/>
    </row>
    <row r="26" spans="1:4" ht="15" customHeight="1">
      <c r="A26" s="178" t="s">
        <v>389</v>
      </c>
      <c r="B26" s="295" t="s">
        <v>375</v>
      </c>
      <c r="C26" s="295"/>
      <c r="D26" s="4"/>
    </row>
    <row r="27" spans="3:4" ht="15" customHeight="1">
      <c r="C27" s="293"/>
      <c r="D27" s="293"/>
    </row>
    <row r="28" spans="1:5" ht="15" customHeight="1">
      <c r="A28" s="4"/>
      <c r="B28" s="4"/>
      <c r="C28" s="4"/>
      <c r="D28" s="4"/>
      <c r="E28" s="4"/>
    </row>
    <row r="29" spans="1:5" ht="15" customHeight="1">
      <c r="A29" s="4"/>
      <c r="B29" s="4"/>
      <c r="C29" s="4"/>
      <c r="D29" s="4"/>
      <c r="E29" s="4"/>
    </row>
    <row r="30" spans="1:5" ht="15" customHeight="1">
      <c r="A30" s="4"/>
      <c r="B30" s="4"/>
      <c r="C30" s="4"/>
      <c r="D30" s="4"/>
      <c r="E30" s="4"/>
    </row>
    <row r="31" spans="4:5" ht="15" customHeight="1">
      <c r="D31" s="4"/>
      <c r="E31" s="4"/>
    </row>
    <row r="32" spans="4:5" ht="15" customHeight="1">
      <c r="D32" s="4"/>
      <c r="E32" s="4"/>
    </row>
    <row r="33" spans="4:5" ht="15" customHeight="1">
      <c r="D33" s="4"/>
      <c r="E33" s="4"/>
    </row>
    <row r="34" spans="4:5" ht="15" customHeight="1">
      <c r="D34" s="4"/>
      <c r="E34" s="4"/>
    </row>
  </sheetData>
  <sheetProtection selectLockedCells="1" selectUnlockedCells="1"/>
  <mergeCells count="11">
    <mergeCell ref="C27:D27"/>
    <mergeCell ref="B4:C4"/>
    <mergeCell ref="A6:A7"/>
    <mergeCell ref="B6:C6"/>
    <mergeCell ref="B26:C26"/>
    <mergeCell ref="A22:C22"/>
    <mergeCell ref="A1:C1"/>
    <mergeCell ref="A2:C2"/>
    <mergeCell ref="B5:C5"/>
    <mergeCell ref="A3:C3"/>
    <mergeCell ref="B25:C25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Desislava Petkova</cp:lastModifiedBy>
  <cp:lastPrinted>2015-03-18T12:11:17Z</cp:lastPrinted>
  <dcterms:created xsi:type="dcterms:W3CDTF">2011-10-13T13:43:19Z</dcterms:created>
  <dcterms:modified xsi:type="dcterms:W3CDTF">2015-07-22T11:32:47Z</dcterms:modified>
  <cp:category/>
  <cp:version/>
  <cp:contentType/>
  <cp:contentStatus/>
</cp:coreProperties>
</file>