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<sst xmlns="http://schemas.openxmlformats.org/spreadsheetml/2006/main" count="1070" uniqueCount="910">
  <si>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</si>
  <si>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</si>
  <si>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</si>
  <si>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</si>
  <si>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</si>
  <si>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</si>
  <si>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</si>
  <si>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</si>
  <si>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</si>
  <si>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</si>
  <si>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</si>
  <si>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</si>
  <si>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</si>
  <si>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</si>
  <si>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</si>
  <si>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</si>
  <si>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</si>
  <si>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</si>
  <si>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</si>
  <si>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</si>
  <si>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</si>
  <si>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</si>
  <si>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</si>
  <si>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</si>
  <si>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</si>
  <si>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</si>
  <si>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</si>
  <si>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</si>
  <si>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</si>
  <si>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</si>
  <si>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</si>
  <si>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</si>
  <si>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</si>
  <si>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</si>
  <si>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</si>
  <si>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</si>
  <si>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</si>
  <si>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</si>
  <si>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</si>
  <si>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</si>
  <si>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</si>
  <si>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</si>
  <si>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</si>
  <si>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</si>
  <si>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</si>
  <si>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</si>
  <si>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</si>
  <si>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</si>
  <si>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</si>
  <si>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</si>
  <si>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</si>
  <si>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</si>
  <si>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</si>
  <si>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</si>
  <si>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</si>
  <si>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</si>
  <si>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</si>
  <si>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</si>
  <si>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</si>
  <si>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</si>
  <si>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</si>
  <si>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</si>
  <si>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</si>
  <si>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</si>
  <si>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</si>
  <si>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</si>
  <si>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</si>
  <si>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</si>
  <si>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</si>
  <si>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</si>
  <si>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</si>
  <si>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</si>
  <si>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</si>
  <si>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</si>
  <si>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</si>
  <si>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</si>
  <si>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</si>
  <si>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</si>
  <si>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</si>
  <si>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</si>
  <si>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</si>
  <si>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</si>
  <si>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</si>
  <si>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</si>
  <si>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</si>
  <si>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</si>
  <si>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</si>
  <si>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</si>
  <si>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</si>
  <si>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</si>
  <si>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</si>
  <si>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</si>
  <si>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</si>
  <si>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</si>
  <si>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</si>
  <si>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</si>
  <si>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</si>
  <si>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</si>
  <si>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</si>
  <si>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</si>
  <si>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</si>
  <si>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</si>
  <si>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</si>
  <si>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</si>
  <si>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</si>
  <si>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</si>
  <si>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</si>
  <si>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</si>
  <si>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</si>
  <si>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</si>
  <si>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</si>
  <si>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</si>
  <si>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</si>
  <si>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</si>
  <si>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</si>
  <si>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</si>
  <si>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</si>
  <si>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</si>
  <si>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</si>
  <si>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</si>
  <si>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</si>
  <si>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</si>
  <si>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</si>
  <si>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</si>
  <si>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</si>
  <si>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</si>
  <si>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</si>
  <si>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</si>
  <si>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</si>
  <si>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</si>
  <si>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</si>
  <si>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</si>
  <si>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</si>
  <si>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</si>
  <si>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</si>
  <si>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</si>
  <si>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</si>
  <si>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</si>
  <si>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</si>
  <si>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</si>
  <si>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</si>
  <si>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</si>
  <si>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</si>
  <si>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</si>
  <si>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</si>
  <si>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</si>
  <si>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</si>
  <si>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</si>
  <si>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</si>
  <si>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</si>
  <si>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</si>
  <si>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</si>
  <si>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</si>
  <si>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</si>
  <si>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</si>
  <si>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</si>
  <si>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</si>
  <si>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</si>
  <si>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</si>
  <si>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</si>
  <si>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</si>
  <si>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</si>
  <si>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</si>
  <si>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</si>
  <si>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</si>
  <si>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</si>
  <si>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</si>
  <si>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</si>
  <si>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</si>
  <si>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</si>
  <si>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</si>
  <si>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</si>
  <si>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</si>
  <si>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</si>
  <si>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</si>
  <si>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</si>
  <si>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</si>
  <si>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</si>
  <si>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</si>
  <si>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</si>
  <si>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</si>
  <si>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</si>
  <si>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</si>
  <si>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</si>
  <si>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</si>
  <si>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</si>
  <si>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</si>
  <si>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</si>
  <si>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</si>
  <si>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</si>
  <si>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</si>
  <si>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</si>
  <si>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</si>
  <si>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</si>
  <si>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</si>
  <si>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</si>
  <si>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</si>
  <si>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</si>
  <si>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</si>
  <si>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</si>
  <si>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</si>
  <si>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</si>
  <si>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</si>
  <si>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</si>
  <si>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</si>
  <si>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</si>
  <si>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</si>
  <si>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</si>
  <si>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</si>
  <si>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</si>
  <si>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</si>
  <si>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</si>
  <si>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</si>
  <si>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</si>
  <si>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</si>
  <si>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</si>
  <si>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</si>
  <si>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</si>
  <si>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</si>
  <si>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</si>
  <si>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</si>
  <si>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</si>
  <si>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</si>
  <si>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</si>
  <si>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</si>
  <si>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</si>
  <si>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</si>
  <si>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</si>
  <si>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</si>
  <si>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</si>
  <si>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</si>
  <si>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</si>
  <si>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</si>
  <si>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</si>
  <si>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</si>
  <si>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</si>
  <si>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</si>
  <si>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</si>
  <si>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</si>
  <si>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</si>
  <si>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</si>
  <si>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</si>
  <si>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</si>
  <si>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</si>
  <si>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</si>
  <si>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</si>
  <si>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</si>
  <si>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</si>
  <si>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</si>
  <si>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</si>
  <si>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</si>
  <si>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</si>
  <si>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</si>
  <si>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</si>
  <si>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</si>
  <si>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</si>
  <si>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</si>
  <si>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</si>
  <si>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</si>
  <si>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</si>
  <si>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</si>
  <si>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</si>
  <si>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</si>
  <si>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</si>
  <si>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</si>
  <si>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</si>
  <si>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</si>
  <si>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</si>
  <si>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</si>
  <si>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</si>
  <si>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</si>
  <si>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</si>
  <si>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</si>
  <si>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</si>
  <si>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</si>
  <si>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</si>
  <si>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</si>
  <si>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</si>
  <si>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</si>
  <si>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</si>
  <si>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</si>
  <si>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</si>
  <si>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</si>
  <si>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</si>
  <si>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</si>
  <si>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</si>
  <si>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</si>
  <si>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</si>
  <si>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</si>
  <si>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</si>
  <si>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</si>
  <si>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</si>
  <si>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</si>
  <si>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</si>
  <si>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</si>
  <si>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</si>
  <si>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</si>
  <si>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</si>
  <si>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</si>
  <si>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</si>
  <si>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</si>
  <si>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</si>
  <si>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</si>
  <si>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</si>
  <si>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</si>
  <si>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</si>
  <si>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</si>
  <si>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</si>
  <si>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</si>
  <si>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</si>
  <si>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</si>
  <si>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</si>
  <si>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</si>
  <si>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</si>
  <si>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</si>
  <si>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</si>
  <si>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</si>
  <si>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</si>
  <si>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</si>
  <si>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</si>
  <si>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</si>
  <si>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</si>
  <si>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</si>
  <si>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</si>
  <si>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</si>
  <si>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</si>
  <si>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</si>
  <si>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</si>
  <si>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</si>
  <si>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</si>
  <si>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</si>
  <si>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</si>
  <si>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</si>
  <si>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</si>
  <si>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</si>
  <si>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</si>
  <si>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</si>
  <si>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</si>
  <si>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</si>
  <si>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</si>
  <si>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</si>
  <si>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</si>
  <si>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</si>
  <si>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</si>
  <si>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</si>
  <si>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</si>
  <si>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</si>
  <si>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</si>
  <si>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</si>
  <si>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</si>
  <si>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</si>
  <si>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</si>
  <si>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</si>
  <si>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</si>
  <si>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</si>
  <si>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</si>
  <si>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</si>
  <si>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</si>
  <si>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</si>
  <si>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</si>
  <si>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</si>
  <si>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</si>
  <si>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</si>
  <si>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</si>
  <si>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</si>
  <si>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</si>
  <si>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</si>
  <si>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</si>
  <si>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</si>
  <si>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</si>
  <si>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</si>
  <si>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</si>
  <si>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</si>
  <si>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</si>
  <si>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</si>
  <si>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</si>
  <si>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</si>
  <si>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</si>
  <si>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</si>
  <si>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</si>
  <si>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</si>
  <si>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</si>
  <si>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</si>
  <si>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</si>
  <si>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</si>
  <si>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</si>
  <si>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</si>
  <si>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</si>
  <si>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</si>
  <si>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</si>
  <si>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</si>
  <si>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</si>
  <si>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</si>
  <si>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</si>
  <si>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</si>
  <si>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</si>
  <si>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</si>
  <si>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</si>
  <si>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</si>
  <si>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</si>
  <si>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</si>
  <si>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</si>
  <si>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</si>
  <si>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</si>
  <si>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</si>
  <si>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</si>
  <si>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</si>
  <si>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</si>
  <si>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</si>
  <si>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</si>
  <si>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</si>
  <si>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</si>
  <si>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</si>
  <si>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</si>
  <si>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</si>
  <si>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</si>
  <si>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</si>
  <si>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</si>
  <si>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</si>
  <si>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</si>
  <si>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</si>
  <si>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</si>
  <si>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</si>
  <si>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</si>
  <si>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</si>
  <si>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</si>
  <si>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</si>
  <si>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</si>
  <si>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</si>
  <si>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</si>
  <si>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</si>
  <si>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</si>
  <si>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</si>
  <si>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</si>
  <si>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</si>
  <si>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</si>
  <si>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</si>
  <si>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</si>
  <si>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</si>
  <si>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</si>
  <si>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</si>
  <si>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</si>
  <si>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</si>
  <si>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</si>
  <si>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</si>
  <si>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</si>
  <si>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</si>
  <si>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</si>
  <si>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</si>
  <si>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</si>
  <si>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</si>
  <si>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</si>
  <si>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</si>
  <si>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</si>
  <si>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</si>
  <si>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</si>
  <si>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</si>
  <si>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</si>
  <si>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</si>
  <si>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</si>
  <si>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</si>
  <si>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</si>
  <si>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</si>
  <si>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</si>
  <si>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</si>
  <si>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</si>
  <si>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</si>
  <si>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</si>
  <si>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</si>
  <si>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</si>
  <si>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</si>
  <si>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</si>
  <si>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</si>
  <si>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</si>
  <si>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</si>
  <si>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</si>
  <si>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</si>
  <si>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</si>
  <si>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</si>
  <si>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</si>
  <si>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</si>
  <si>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</si>
  <si>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</si>
  <si>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</si>
  <si>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</si>
  <si>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</si>
  <si>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</si>
  <si>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</si>
  <si>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</si>
  <si>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</si>
  <si>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</si>
  <si>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</si>
  <si>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</si>
  <si>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</si>
  <si>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</si>
  <si>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</si>
  <si>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</si>
  <si>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</si>
  <si>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</si>
  <si>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</si>
  <si>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</si>
  <si>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</si>
  <si>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</si>
  <si>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</si>
  <si>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</si>
  <si>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</si>
  <si>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</si>
  <si>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</si>
  <si>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</si>
  <si>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</si>
  <si>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</si>
  <si>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</si>
  <si>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</si>
  <si>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</si>
  <si>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</si>
  <si>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</si>
  <si>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</si>
  <si>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</si>
  <si>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</si>
  <si>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</si>
  <si>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</si>
  <si>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</si>
  <si>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</si>
  <si>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</si>
  <si>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</si>
  <si>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</si>
  <si>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</si>
  <si>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</si>
  <si>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</si>
  <si>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</si>
  <si>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</si>
  <si>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</si>
  <si>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</si>
  <si>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</si>
  <si>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</si>
  <si>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</si>
  <si>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</si>
  <si>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</si>
  <si>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</si>
  <si>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</si>
  <si>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</si>
  <si>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</si>
  <si>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</si>
  <si>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</si>
  <si>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</si>
  <si>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</si>
  <si>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</si>
  <si>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</si>
  <si>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</si>
  <si>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</si>
  <si>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</si>
  <si>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</si>
  <si>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</si>
  <si>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</si>
  <si>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</si>
  <si>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</si>
  <si>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</si>
  <si>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</si>
  <si>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</si>
  <si>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</si>
  <si>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</si>
  <si>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</si>
  <si>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</si>
  <si>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</si>
  <si>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</si>
  <si>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</si>
  <si>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</si>
  <si>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</si>
  <si>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</si>
  <si>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</si>
  <si>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</si>
  <si>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</si>
  <si>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</si>
  <si>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</si>
  <si>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</si>
  <si>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</si>
  <si>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</si>
  <si>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</si>
  <si>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</si>
  <si>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</si>
  <si>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</si>
  <si>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</si>
  <si>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</si>
  <si>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</si>
  <si>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</si>
  <si>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</si>
  <si>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</si>
  <si>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</si>
  <si>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</si>
  <si>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</si>
  <si>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</si>
  <si>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</si>
  <si>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</si>
  <si>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</si>
  <si>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</si>
  <si>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</si>
  <si>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</si>
  <si>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</si>
  <si>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</si>
  <si>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</si>
  <si>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</si>
  <si>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</si>
  <si>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</si>
  <si>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</si>
  <si>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</si>
  <si>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</si>
  <si>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</si>
  <si>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</si>
  <si>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</si>
  <si>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</si>
  <si>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</si>
  <si>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</si>
  <si>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</si>
  <si>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</si>
  <si>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</si>
  <si>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</si>
  <si>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</si>
  <si>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</si>
  <si>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</si>
  <si>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</si>
  <si>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</si>
  <si>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</si>
  <si>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</si>
  <si>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</si>
  <si>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</si>
  <si>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</si>
  <si>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</si>
  <si>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</si>
  <si>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</si>
  <si>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</si>
  <si>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</si>
  <si>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</si>
  <si>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</si>
  <si>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</si>
  <si>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</si>
  <si>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</si>
  <si>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</si>
  <si>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</si>
  <si>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</si>
  <si>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</si>
  <si>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</si>
  <si>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</si>
  <si>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</si>
  <si>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</si>
  <si>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</si>
  <si>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</si>
  <si>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</si>
  <si>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</si>
  <si>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</si>
  <si>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</si>
  <si>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</si>
  <si>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</si>
  <si>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</si>
  <si>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</si>
  <si>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</si>
  <si>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</si>
  <si>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</si>
  <si>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</si>
  <si>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</si>
  <si>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</si>
  <si>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</si>
  <si>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</si>
  <si>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</si>
  <si>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</si>
  <si>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</si>
  <si>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</si>
  <si>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</si>
  <si>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</si>
  <si>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</si>
  <si>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</si>
  <si>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</si>
  <si>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</si>
  <si>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</si>
  <si>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</si>
  <si>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</si>
  <si>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</si>
  <si>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</si>
  <si>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</si>
  <si>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</si>
  <si>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</si>
  <si>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</si>
  <si>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</si>
  <si>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</si>
  <si>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</si>
  <si>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</si>
  <si>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</si>
  <si>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</si>
  <si>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</si>
  <si>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</si>
  <si>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</si>
  <si>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</si>
  <si>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</si>
  <si>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</si>
  <si>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</si>
  <si>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</si>
  <si>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</si>
  <si>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</si>
  <si>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</si>
  <si>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</si>
  <si>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</si>
  <si>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</si>
  <si>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</si>
  <si>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</si>
  <si>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</si>
  <si>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</si>
  <si>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</si>
  <si>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</si>
  <si>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</si>
  <si>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</si>
  <si>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</si>
  <si>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</si>
  <si>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</si>
  <si>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</si>
  <si>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</si>
  <si>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</si>
  <si>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</si>
  <si>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</si>
  <si>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</si>
  <si>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</si>
  <si>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</si>
  <si>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</si>
  <si>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</si>
  <si>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</si>
  <si>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</si>
  <si>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</si>
  <si>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</si>
  <si>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</si>
  <si>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</si>
  <si>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</si>
  <si>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</si>
  <si>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</si>
  <si>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</si>
  <si>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</si>
  <si>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</si>
  <si>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</si>
  <si>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</si>
  <si>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</si>
  <si>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</si>
  <si>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</si>
  <si>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</si>
  <si>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</si>
  <si>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</si>
  <si>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</si>
  <si>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</si>
  <si>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</si>
  <si>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</si>
  <si>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</si>
  <si>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</si>
  <si>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</si>
  <si>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</si>
  <si>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</si>
  <si>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</si>
  <si>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</si>
  <si>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</si>
  <si>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</si>
  <si>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</si>
  <si>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</si>
  <si>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</si>
  <si>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</si>
  <si>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</si>
  <si>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</si>
  <si>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</si>
  <si>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</si>
  <si>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</si>
  <si>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</si>
  <si>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</si>
  <si>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</si>
  <si>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</si>
  <si>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</si>
  <si>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</si>
  <si>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</si>
  <si>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</si>
  <si>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</si>
  <si>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</si>
  <si>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</si>
  <si>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</si>
  <si>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</si>
  <si>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</si>
  <si>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</si>
  <si>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</si>
  <si>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</si>
  <si>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</si>
  <si>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</si>
  <si>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</si>
  <si>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</si>
  <si>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</si>
  <si>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</si>
  <si>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</si>
  <si>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</si>
  <si>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</si>
  <si>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</si>
  <si>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</si>
  <si>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</si>
  <si>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</si>
  <si>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</si>
  <si>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</si>
  <si>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</si>
  <si>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</si>
  <si>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</si>
  <si>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</si>
  <si>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</si>
  <si>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</si>
  <si>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</si>
  <si>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</si>
  <si>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</si>
  <si>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</si>
  <si>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</si>
  <si>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</si>
  <si>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</si>
  <si>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</si>
  <si>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</si>
  <si>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</si>
  <si>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</si>
  <si>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</si>
  <si>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</si>
  <si>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</si>
  <si>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</si>
  <si>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</si>
  <si>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</si>
  <si>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</si>
  <si>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</si>
  <si>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</si>
  <si>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</si>
  <si>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</si>
  <si>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</si>
  <si>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</si>
  <si>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</si>
  <si>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</si>
  <si>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</si>
  <si>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</si>
  <si>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</si>
  <si>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</si>
  <si>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</si>
  <si>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</si>
  <si>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</si>
  <si>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</si>
  <si>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</si>
  <si>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</si>
  <si>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</si>
  <si>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</si>
  <si>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</si>
  <si>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</si>
  <si>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</si>
  <si>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</si>
  <si>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</si>
  <si>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</si>
  <si>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</si>
  <si>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</si>
  <si>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</si>
  <si>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</si>
  <si>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</si>
  <si>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</si>
  <si>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</si>
  <si>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</si>
  <si>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</si>
  <si>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</si>
  <si>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</si>
  <si>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</si>
  <si>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</si>
  <si>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</si>
  <si>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</si>
  <si>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</si>
  <si>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</si>
  <si>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</si>
  <si>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</si>
  <si>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</si>
  <si>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</si>
  <si>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</si>
  <si>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</si>
  <si>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</si>
  <si>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</si>
  <si>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</si>
  <si>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</si>
  <si>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</si>
  <si>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</si>
  <si>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</si>
  <si>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</si>
  <si>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</si>
  <si>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</si>
  <si>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</si>
  <si>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</si>
  <si>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</si>
  <si>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</si>
  <si>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</si>
  <si>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</si>
  <si>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</si>
  <si>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</si>
  <si>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</si>
  <si>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</si>
  <si>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</si>
  <si>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</si>
  <si>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</si>
  <si>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>Отчетен период: ІІ-ро тримесечие  2011год.</t>
  </si>
  <si>
    <t xml:space="preserve">                    Даниел Ризов</t>
  </si>
  <si>
    <t xml:space="preserve">                                                                                                                               28 юли  2011 г.</t>
  </si>
  <si>
    <t xml:space="preserve">                ІІ-ро тримесечие  2011 год.</t>
  </si>
  <si>
    <t>Даниел Ризов</t>
  </si>
  <si>
    <t xml:space="preserve">                            28 юли 2011 год.</t>
  </si>
  <si>
    <t>Вид на отчета:    неконсолидиран  ІІ-ро  тримесечие  2011г.</t>
  </si>
  <si>
    <t xml:space="preserve">                             28 юли 2011 г.</t>
  </si>
  <si>
    <t xml:space="preserve">Дата  на съставяне: 28 юли 2011 г.                                                                                                                              </t>
  </si>
  <si>
    <t>Отчетен период: ІІ-ро тримесечие 2011г.</t>
  </si>
  <si>
    <t>Дата на съставяне: 28 юли 2011 г.</t>
  </si>
  <si>
    <t xml:space="preserve">                                    ІІ-ро тримесечие 2011год.</t>
  </si>
  <si>
    <t>Дата на съставяне  :       28 юли  2011год.</t>
  </si>
  <si>
    <t xml:space="preserve">                            Ръководител: Даниел Ризов</t>
  </si>
  <si>
    <t>ІІ- ро  тримесечие 2011г.</t>
  </si>
  <si>
    <t xml:space="preserve">          28 юли 2011 г.</t>
  </si>
  <si>
    <r>
      <t xml:space="preserve">Отчетен период: ІІ-ро  тримесечие 2011г.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</si>
  <si>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28 юли 2011 год.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</si>
</sst>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zoomScale="85" zoomScaleNormal="85" workbookViewId="0" topLeftCell="B65">
      <selection activeCell="E70" sqref="E70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895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1900</v>
      </c>
      <c r="H27" s="206">
        <f>SUM(H28:H30)</f>
        <v>2054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-301</v>
      </c>
      <c r="H29" s="389">
        <v>-147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-62</v>
      </c>
      <c r="H32" s="389">
        <v>-154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1838</v>
      </c>
      <c r="H33" s="206">
        <f>H27+H31+H32</f>
        <v>1900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4998</v>
      </c>
      <c r="D34" s="207">
        <f>SUM(D35:D38)</f>
        <v>5014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2535</v>
      </c>
      <c r="D35" s="203">
        <v>2535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9728</v>
      </c>
      <c r="H36" s="206">
        <f>H25+H17+H33</f>
        <v>9790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650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4998</v>
      </c>
      <c r="D45" s="207">
        <f>D34+D39+D44</f>
        <v>5014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6834</v>
      </c>
      <c r="D47" s="203">
        <v>6692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4323</v>
      </c>
      <c r="D48" s="203">
        <v>4212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11157</v>
      </c>
      <c r="D51" s="207">
        <f>SUM(D47:D50)</f>
        <v>10904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16155</v>
      </c>
      <c r="D55" s="207">
        <f>D19+D20+D21+D27+D32+D45+D51+D53+D54</f>
        <v>15918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600</v>
      </c>
      <c r="H59" s="204">
        <v>600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1899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1751</v>
      </c>
      <c r="H62" s="204">
        <v>1748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75</v>
      </c>
      <c r="H64" s="204">
        <v>260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55</v>
      </c>
      <c r="H66" s="204">
        <v>35</v>
      </c>
    </row>
    <row r="67" spans="1:8" ht="15">
      <c r="A67" s="289" t="s">
        <v>206</v>
      </c>
      <c r="B67" s="295" t="s">
        <v>207</v>
      </c>
      <c r="C67" s="203">
        <v>2444</v>
      </c>
      <c r="D67" s="203">
        <v>2126</v>
      </c>
      <c r="E67" s="291" t="s">
        <v>208</v>
      </c>
      <c r="F67" s="296" t="s">
        <v>209</v>
      </c>
      <c r="G67" s="204">
        <v>12</v>
      </c>
      <c r="H67" s="204">
        <v>7</v>
      </c>
    </row>
    <row r="68" spans="1:8" ht="15">
      <c r="A68" s="289" t="s">
        <v>210</v>
      </c>
      <c r="B68" s="295" t="s">
        <v>211</v>
      </c>
      <c r="C68" s="203">
        <v>612</v>
      </c>
      <c r="D68" s="203">
        <v>591</v>
      </c>
      <c r="E68" s="291" t="s">
        <v>212</v>
      </c>
      <c r="F68" s="296" t="s">
        <v>213</v>
      </c>
      <c r="G68" s="204">
        <v>6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7024</v>
      </c>
      <c r="H69" s="204">
        <v>6298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28</v>
      </c>
      <c r="D71" s="203">
        <v>29</v>
      </c>
      <c r="E71" s="307" t="s">
        <v>45</v>
      </c>
      <c r="F71" s="327" t="s">
        <v>223</v>
      </c>
      <c r="G71" s="213">
        <f>G59+G60+G61+G69+G70</f>
        <v>9523</v>
      </c>
      <c r="H71" s="213">
        <f>H59+H60+H61+H69+H70</f>
        <v>8950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68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3087</v>
      </c>
      <c r="D75" s="207">
        <f>SUM(D67:D74)</f>
        <v>2814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9523</v>
      </c>
      <c r="H79" s="214">
        <f>H71+H74+H75+H76</f>
        <v>8950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2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6</v>
      </c>
      <c r="D88" s="203">
        <v>6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8</v>
      </c>
      <c r="D91" s="207">
        <f>SUM(D87:D90)</f>
        <v>7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>
        <v>1</v>
      </c>
      <c r="D92" s="203">
        <v>1</v>
      </c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3096</v>
      </c>
      <c r="D93" s="207">
        <f>D64+D75+D84+D91+D92</f>
        <v>2822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19251</v>
      </c>
      <c r="D94" s="216">
        <f>D93+D55</f>
        <v>18740</v>
      </c>
      <c r="E94" s="556" t="s">
        <v>269</v>
      </c>
      <c r="F94" s="343" t="s">
        <v>270</v>
      </c>
      <c r="G94" s="217">
        <f>G36+G39+G55+G79</f>
        <v>19251</v>
      </c>
      <c r="H94" s="217">
        <f>H36+H39+H55+H79</f>
        <v>18740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897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1:6" ht="12.75">
      <c r="A103" s="221">
        <v>7</v>
      </c>
      <c r="E103" s="221" t="s">
        <v>896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2">
      <selection activeCell="G24" sqref="G2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892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4</v>
      </c>
      <c r="D9" s="77">
        <v>6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52</v>
      </c>
      <c r="D10" s="77">
        <v>58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11</v>
      </c>
      <c r="H11" s="85"/>
    </row>
    <row r="12" spans="1:8" ht="12">
      <c r="A12" s="361" t="s">
        <v>292</v>
      </c>
      <c r="B12" s="362" t="s">
        <v>293</v>
      </c>
      <c r="C12" s="77">
        <v>139</v>
      </c>
      <c r="D12" s="77">
        <v>132</v>
      </c>
      <c r="E12" s="364" t="s">
        <v>77</v>
      </c>
      <c r="F12" s="363" t="s">
        <v>294</v>
      </c>
      <c r="G12" s="85"/>
      <c r="H12" s="85">
        <v>38</v>
      </c>
    </row>
    <row r="13" spans="1:18" ht="12">
      <c r="A13" s="361" t="s">
        <v>295</v>
      </c>
      <c r="B13" s="362" t="s">
        <v>296</v>
      </c>
      <c r="C13" s="77">
        <v>22</v>
      </c>
      <c r="D13" s="77">
        <v>23</v>
      </c>
      <c r="E13" s="365" t="s">
        <v>50</v>
      </c>
      <c r="F13" s="366" t="s">
        <v>297</v>
      </c>
      <c r="G13" s="86">
        <f>SUM(G9:G12)</f>
        <v>11</v>
      </c>
      <c r="H13" s="86">
        <f>SUM(H9:H12)</f>
        <v>38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6</v>
      </c>
      <c r="D16" s="78">
        <v>8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223</v>
      </c>
      <c r="D19" s="80">
        <f>SUM(D9:D15)+D16</f>
        <v>227</v>
      </c>
      <c r="E19" s="371" t="s">
        <v>314</v>
      </c>
      <c r="F19" s="367" t="s">
        <v>315</v>
      </c>
      <c r="G19" s="85">
        <v>185</v>
      </c>
      <c r="H19" s="85">
        <v>160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135</v>
      </c>
      <c r="H20" s="85">
        <v>166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22</v>
      </c>
      <c r="H21" s="85">
        <v>31</v>
      </c>
    </row>
    <row r="22" spans="1:8" ht="24">
      <c r="A22" s="358" t="s">
        <v>321</v>
      </c>
      <c r="B22" s="373" t="s">
        <v>322</v>
      </c>
      <c r="C22" s="77">
        <v>191</v>
      </c>
      <c r="D22" s="77">
        <v>163</v>
      </c>
      <c r="E22" s="371" t="s">
        <v>323</v>
      </c>
      <c r="F22" s="367" t="s">
        <v>324</v>
      </c>
      <c r="G22" s="85"/>
      <c r="H22" s="85">
        <v>1</v>
      </c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342</v>
      </c>
      <c r="H24" s="86">
        <f>SUM(H19:H23)</f>
        <v>358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1</v>
      </c>
      <c r="D25" s="77">
        <v>3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192</v>
      </c>
      <c r="D26" s="80">
        <f>SUM(D22:D25)</f>
        <v>166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415</v>
      </c>
      <c r="D28" s="81">
        <f>D26+D19</f>
        <v>393</v>
      </c>
      <c r="E28" s="172" t="s">
        <v>336</v>
      </c>
      <c r="F28" s="368" t="s">
        <v>337</v>
      </c>
      <c r="G28" s="86">
        <f>G13+G15+G24</f>
        <v>353</v>
      </c>
      <c r="H28" s="86">
        <f>H13+H15+H24</f>
        <v>396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3</v>
      </c>
      <c r="E30" s="172" t="s">
        <v>340</v>
      </c>
      <c r="F30" s="368" t="s">
        <v>341</v>
      </c>
      <c r="G30" s="88">
        <f>IF((C28-G28)&gt;0,C28-G28,0)</f>
        <v>62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415</v>
      </c>
      <c r="D33" s="80">
        <f>D28+D31+D32</f>
        <v>393</v>
      </c>
      <c r="E33" s="172" t="s">
        <v>350</v>
      </c>
      <c r="F33" s="368" t="s">
        <v>351</v>
      </c>
      <c r="G33" s="88">
        <f>G32+G31+G28</f>
        <v>353</v>
      </c>
      <c r="H33" s="88">
        <f>H32+H31+H28</f>
        <v>396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3</v>
      </c>
      <c r="E34" s="377" t="s">
        <v>354</v>
      </c>
      <c r="F34" s="368" t="s">
        <v>355</v>
      </c>
      <c r="G34" s="86">
        <f>IF((C33-G33)&gt;0,C33-G33,0)</f>
        <v>62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3</v>
      </c>
      <c r="E39" s="384" t="s">
        <v>366</v>
      </c>
      <c r="F39" s="173" t="s">
        <v>367</v>
      </c>
      <c r="G39" s="89">
        <f>IF(G34&gt;0,IF(C35+G34&lt;0,0,C35+G34),IF(C34-C35&lt;0,C35-C34,0))</f>
        <v>62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3</v>
      </c>
      <c r="E41" s="172" t="s">
        <v>373</v>
      </c>
      <c r="F41" s="173" t="s">
        <v>374</v>
      </c>
      <c r="G41" s="83">
        <f>IF(C39=0,IF(G39-G40&gt;0,G39-G40+C40,0),IF(C39-C40&lt;0,C40-C39+G40,0))</f>
        <v>62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415</v>
      </c>
      <c r="D42" s="84">
        <f>D33+D35+D39</f>
        <v>396</v>
      </c>
      <c r="E42" s="175" t="s">
        <v>377</v>
      </c>
      <c r="F42" s="176" t="s">
        <v>378</v>
      </c>
      <c r="G42" s="88">
        <f>G39+G33</f>
        <v>415</v>
      </c>
      <c r="H42" s="88">
        <f>H39+H33</f>
        <v>396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894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893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5" sqref="A55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898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5</v>
      </c>
      <c r="D10" s="90">
        <v>13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-31</v>
      </c>
      <c r="D11" s="90">
        <v>-38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-129</v>
      </c>
      <c r="D13" s="90">
        <v>-148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-13</v>
      </c>
      <c r="D14" s="90">
        <v>-19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-31</v>
      </c>
      <c r="D17" s="90">
        <v>-41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>
        <v>1</v>
      </c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-1</v>
      </c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-200</v>
      </c>
      <c r="D20" s="91">
        <f>SUM(D10:D19)</f>
        <v>-234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-220</v>
      </c>
      <c r="D27" s="90">
        <v>-12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34</v>
      </c>
      <c r="D28" s="90">
        <v>327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91</v>
      </c>
      <c r="D29" s="90">
        <v>139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-95</v>
      </c>
      <c r="D32" s="91">
        <f>SUM(D22:D31)</f>
        <v>454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20</v>
      </c>
      <c r="D36" s="90">
        <v>204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-424</v>
      </c>
      <c r="D37" s="90">
        <v>-393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700</v>
      </c>
      <c r="D41" s="90">
        <v>-55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296</v>
      </c>
      <c r="D42" s="91">
        <f>SUM(D34:D41)</f>
        <v>-244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1</v>
      </c>
      <c r="D43" s="91">
        <f>D42+D32+D20</f>
        <v>-24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7</v>
      </c>
      <c r="D44" s="182">
        <v>44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8</v>
      </c>
      <c r="D45" s="91">
        <f>D44+D43</f>
        <v>20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8</v>
      </c>
      <c r="D46" s="92">
        <v>20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899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896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tabSelected="1" workbookViewId="0" topLeftCell="A10">
      <selection activeCell="A11" sqref="A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ІІ-ро тримесечие  2011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-301</v>
      </c>
      <c r="K11" s="96"/>
      <c r="L11" s="422">
        <f aca="true" t="shared" si="0" ref="L11:L32">SUM(C11:K11)</f>
        <v>9790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-301</v>
      </c>
      <c r="K15" s="97">
        <f t="shared" si="2"/>
        <v>0</v>
      </c>
      <c r="L15" s="422">
        <f t="shared" si="0"/>
        <v>9790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-62</v>
      </c>
      <c r="K16" s="96"/>
      <c r="L16" s="422">
        <f t="shared" si="0"/>
        <v>-62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-363</v>
      </c>
      <c r="K29" s="95">
        <f t="shared" si="6"/>
        <v>0</v>
      </c>
      <c r="L29" s="422">
        <f t="shared" si="0"/>
        <v>9728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-363</v>
      </c>
      <c r="K32" s="95">
        <f t="shared" si="7"/>
        <v>0</v>
      </c>
      <c r="L32" s="422">
        <f t="shared" si="0"/>
        <v>9728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900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896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F19">
      <selection activeCell="J50" sqref="J5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5" t="s">
        <v>382</v>
      </c>
      <c r="B2" s="628"/>
      <c r="C2" s="583"/>
      <c r="D2" s="583"/>
      <c r="E2" s="615" t="s">
        <v>872</v>
      </c>
      <c r="F2" s="602"/>
      <c r="G2" s="602"/>
      <c r="H2" s="583"/>
      <c r="I2" s="439"/>
      <c r="J2" s="439"/>
      <c r="K2" s="439"/>
      <c r="L2" s="439"/>
      <c r="M2" s="631" t="s">
        <v>869</v>
      </c>
      <c r="N2" s="627"/>
      <c r="O2" s="627"/>
      <c r="P2" s="632"/>
      <c r="Q2" s="632"/>
      <c r="R2" s="351"/>
    </row>
    <row r="3" spans="1:18" ht="15">
      <c r="A3" s="635" t="s">
        <v>901</v>
      </c>
      <c r="B3" s="628"/>
      <c r="C3" s="584"/>
      <c r="D3" s="584"/>
      <c r="E3" s="615" t="e">
        <f>#REF!</f>
        <v>#REF!</v>
      </c>
      <c r="F3" s="603"/>
      <c r="G3" s="603"/>
      <c r="H3" s="441"/>
      <c r="I3" s="441"/>
      <c r="J3" s="441"/>
      <c r="K3" s="441"/>
      <c r="L3" s="441"/>
      <c r="M3" s="633" t="s">
        <v>3</v>
      </c>
      <c r="N3" s="633"/>
      <c r="O3" s="575"/>
      <c r="P3" s="634"/>
      <c r="Q3" s="634"/>
      <c r="R3" s="352"/>
    </row>
    <row r="4" spans="1:18" ht="12.75">
      <c r="A4" s="434" t="s">
        <v>520</v>
      </c>
      <c r="B4" s="440"/>
      <c r="C4" s="440"/>
      <c r="D4" s="441"/>
      <c r="E4" s="618"/>
      <c r="F4" s="619"/>
      <c r="G4" s="619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0" t="s">
        <v>461</v>
      </c>
      <c r="B5" s="621"/>
      <c r="C5" s="624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9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9" t="s">
        <v>526</v>
      </c>
      <c r="R5" s="629" t="s">
        <v>527</v>
      </c>
    </row>
    <row r="6" spans="1:18" s="44" customFormat="1" ht="48">
      <c r="A6" s="622"/>
      <c r="B6" s="623"/>
      <c r="C6" s="625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0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0"/>
      <c r="R6" s="630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34</v>
      </c>
      <c r="E16" s="241"/>
      <c r="F16" s="241"/>
      <c r="G16" s="111">
        <f t="shared" si="2"/>
        <v>34</v>
      </c>
      <c r="H16" s="101"/>
      <c r="I16" s="101"/>
      <c r="J16" s="111">
        <f t="shared" si="3"/>
        <v>34</v>
      </c>
      <c r="K16" s="101">
        <v>34</v>
      </c>
      <c r="L16" s="101"/>
      <c r="M16" s="101"/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147</v>
      </c>
      <c r="E17" s="246">
        <f>SUM(E9:E16)</f>
        <v>0</v>
      </c>
      <c r="F17" s="246">
        <f>SUM(F9:F16)</f>
        <v>0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147</v>
      </c>
      <c r="L17" s="112">
        <f>SUM(L9:L16)</f>
        <v>0</v>
      </c>
      <c r="M17" s="112">
        <f>SUM(M9:M16)</f>
        <v>0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5013</v>
      </c>
      <c r="E27" s="244">
        <f aca="true" t="shared" si="8" ref="E27:P27">SUM(E28:E31)</f>
        <v>1</v>
      </c>
      <c r="F27" s="244">
        <f t="shared" si="8"/>
        <v>16</v>
      </c>
      <c r="G27" s="108">
        <f t="shared" si="2"/>
        <v>4998</v>
      </c>
      <c r="H27" s="107">
        <f t="shared" si="8"/>
        <v>0</v>
      </c>
      <c r="I27" s="107">
        <f t="shared" si="8"/>
        <v>0</v>
      </c>
      <c r="J27" s="108">
        <f t="shared" si="3"/>
        <v>4998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4998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2534</v>
      </c>
      <c r="E28" s="241">
        <v>1</v>
      </c>
      <c r="F28" s="241"/>
      <c r="G28" s="111">
        <f t="shared" si="2"/>
        <v>2535</v>
      </c>
      <c r="H28" s="101"/>
      <c r="I28" s="101"/>
      <c r="J28" s="111">
        <f t="shared" si="3"/>
        <v>2535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2535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>
        <v>16</v>
      </c>
      <c r="G31" s="111">
        <f t="shared" si="2"/>
        <v>650</v>
      </c>
      <c r="H31" s="109"/>
      <c r="I31" s="109"/>
      <c r="J31" s="111">
        <f t="shared" si="3"/>
        <v>650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650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5013</v>
      </c>
      <c r="E38" s="246">
        <f aca="true" t="shared" si="12" ref="E38:P38">E27+E32+E37</f>
        <v>1</v>
      </c>
      <c r="F38" s="246">
        <f t="shared" si="12"/>
        <v>16</v>
      </c>
      <c r="G38" s="111">
        <f t="shared" si="2"/>
        <v>4998</v>
      </c>
      <c r="H38" s="112">
        <f t="shared" si="12"/>
        <v>0</v>
      </c>
      <c r="I38" s="112">
        <f t="shared" si="12"/>
        <v>0</v>
      </c>
      <c r="J38" s="111">
        <f t="shared" si="3"/>
        <v>4998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4998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5169</v>
      </c>
      <c r="E40" s="545">
        <f>E17+E18+E19+E25+E38+E39</f>
        <v>1</v>
      </c>
      <c r="F40" s="545">
        <f aca="true" t="shared" si="13" ref="F40:R40">F17+F18+F19+F25+F38+F39</f>
        <v>16</v>
      </c>
      <c r="G40" s="545">
        <f t="shared" si="13"/>
        <v>5154</v>
      </c>
      <c r="H40" s="545">
        <f t="shared" si="13"/>
        <v>0</v>
      </c>
      <c r="I40" s="545">
        <f t="shared" si="13"/>
        <v>0</v>
      </c>
      <c r="J40" s="545">
        <f t="shared" si="13"/>
        <v>5154</v>
      </c>
      <c r="K40" s="545">
        <f t="shared" si="13"/>
        <v>156</v>
      </c>
      <c r="L40" s="545">
        <f t="shared" si="13"/>
        <v>0</v>
      </c>
      <c r="M40" s="545">
        <f t="shared" si="13"/>
        <v>0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4998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902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26"/>
      <c r="L44" s="626"/>
      <c r="M44" s="626"/>
      <c r="N44" s="626"/>
      <c r="O44" s="627" t="s">
        <v>778</v>
      </c>
      <c r="P44" s="628"/>
      <c r="Q44" s="628"/>
      <c r="R44" s="628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896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C91" sqref="C9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4" t="s">
        <v>605</v>
      </c>
      <c r="B1" s="604"/>
      <c r="C1" s="604"/>
      <c r="D1" s="604"/>
      <c r="E1" s="604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6"/>
      <c r="B3" s="601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">
        <v>903</v>
      </c>
      <c r="B4" s="636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6834</v>
      </c>
      <c r="D11" s="163">
        <f>SUM(D12:D14)</f>
        <v>0</v>
      </c>
      <c r="E11" s="164">
        <f>SUM(E12:E14)</f>
        <v>6834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6834</v>
      </c>
      <c r="D12" s="151"/>
      <c r="E12" s="164">
        <f aca="true" t="shared" si="0" ref="E12:E42">C12-D12</f>
        <v>6834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4323</v>
      </c>
      <c r="D15" s="151"/>
      <c r="E15" s="164">
        <f t="shared" si="0"/>
        <v>4323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11157</v>
      </c>
      <c r="D19" s="147">
        <f>D11+D15+D16</f>
        <v>0</v>
      </c>
      <c r="E19" s="162">
        <f>E11+E15+E16</f>
        <v>11157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2444</v>
      </c>
      <c r="D24" s="163">
        <f>SUM(D25:D27)</f>
        <v>2444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2413</v>
      </c>
      <c r="D25" s="151">
        <v>2413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26</v>
      </c>
      <c r="D27" s="151">
        <v>26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612</v>
      </c>
      <c r="D28" s="151">
        <v>612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28</v>
      </c>
      <c r="D32" s="151">
        <v>28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3087</v>
      </c>
      <c r="D43" s="147">
        <f>D24+D28+D29+D31+D30+D32+D33+D38</f>
        <v>3087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14244</v>
      </c>
      <c r="D44" s="146">
        <f>D43+D21+D19+D9</f>
        <v>3087</v>
      </c>
      <c r="E44" s="162">
        <f>E43+E21+E19+E9</f>
        <v>11157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1751</v>
      </c>
      <c r="D71" s="148">
        <f>SUM(D72:D74)</f>
        <v>1751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1751</v>
      </c>
      <c r="D74" s="151">
        <v>1751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600</v>
      </c>
      <c r="D75" s="146">
        <f>D76+D78</f>
        <v>600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600</v>
      </c>
      <c r="D76" s="151">
        <v>600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148</v>
      </c>
      <c r="D85" s="147">
        <f>SUM(D86:D90)+D94</f>
        <v>148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75</v>
      </c>
      <c r="D87" s="151">
        <v>75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55</v>
      </c>
      <c r="D89" s="151">
        <v>55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6</v>
      </c>
      <c r="D90" s="146">
        <f>SUM(D91:D93)</f>
        <v>6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2</v>
      </c>
      <c r="D92" s="151">
        <v>2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4</v>
      </c>
      <c r="D93" s="151">
        <v>4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12</v>
      </c>
      <c r="D94" s="151">
        <v>12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7024</v>
      </c>
      <c r="D95" s="151">
        <v>7024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9523</v>
      </c>
      <c r="D96" s="147">
        <f>D85+D80+D75+D71+D95</f>
        <v>9523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9523</v>
      </c>
      <c r="D97" s="147">
        <f>D96+D68+D66</f>
        <v>9523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8" t="s">
        <v>776</v>
      </c>
      <c r="B107" s="638"/>
      <c r="C107" s="638"/>
      <c r="D107" s="638"/>
      <c r="E107" s="638"/>
      <c r="F107" s="638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904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37"/>
      <c r="D111" s="637"/>
      <c r="E111" s="637"/>
      <c r="F111" s="637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37" t="s">
        <v>905</v>
      </c>
      <c r="D114" s="637"/>
      <c r="E114" s="637"/>
      <c r="F114" s="637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C10">
      <selection activeCell="I39" sqref="I39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03"/>
      <c r="E4" s="603"/>
      <c r="F4" s="576"/>
      <c r="G4" s="578" t="s">
        <v>2</v>
      </c>
      <c r="H4" s="578"/>
      <c r="I4" s="587">
        <v>1220098474</v>
      </c>
    </row>
    <row r="5" spans="1:9" ht="15">
      <c r="A5" s="520" t="s">
        <v>906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2940662</v>
      </c>
      <c r="D12" s="139"/>
      <c r="E12" s="139"/>
      <c r="F12" s="139">
        <v>4364</v>
      </c>
      <c r="G12" s="139"/>
      <c r="H12" s="139"/>
      <c r="I12" s="539">
        <f>F12+G12-H12</f>
        <v>4364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2947162</v>
      </c>
      <c r="D17" s="125">
        <f t="shared" si="1"/>
        <v>0</v>
      </c>
      <c r="E17" s="125">
        <f t="shared" si="1"/>
        <v>0</v>
      </c>
      <c r="F17" s="125">
        <f t="shared" si="1"/>
        <v>4998</v>
      </c>
      <c r="G17" s="125">
        <f t="shared" si="1"/>
        <v>0</v>
      </c>
      <c r="H17" s="125">
        <f t="shared" si="1"/>
        <v>0</v>
      </c>
      <c r="I17" s="539">
        <f t="shared" si="0"/>
        <v>4998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907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896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workbookViewId="0" topLeftCell="A43">
      <selection activeCell="C62" sqref="C62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908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2535</v>
      </c>
      <c r="D24" s="534"/>
      <c r="E24" s="534">
        <f>SUM(E12:E23)</f>
        <v>1129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259</v>
      </c>
      <c r="D58" s="597"/>
      <c r="E58" s="548">
        <v>259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650</v>
      </c>
      <c r="D62" s="548"/>
      <c r="E62" s="548">
        <v>275</v>
      </c>
      <c r="F62" s="550">
        <f t="shared" si="3"/>
        <v>375</v>
      </c>
    </row>
    <row r="63" spans="1:16" ht="14.25" customHeight="1">
      <c r="A63" s="71" t="s">
        <v>834</v>
      </c>
      <c r="B63" s="69" t="s">
        <v>833</v>
      </c>
      <c r="C63" s="534">
        <f>SUM(C24+C51+C62)</f>
        <v>4998</v>
      </c>
      <c r="D63" s="534"/>
      <c r="E63" s="534">
        <f>SUM(E24+E51+E62)</f>
        <v>1795</v>
      </c>
      <c r="F63" s="549">
        <f>SUM(F24+F51+F62)</f>
        <v>3203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909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896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2011-07-29T09:42:35Z</cp:lastPrinted>
  <dcterms:created xsi:type="dcterms:W3CDTF">2000-06-29T12:02:40Z</dcterms:created>
  <dcterms:modified xsi:type="dcterms:W3CDTF">2011-07-29T10:18:57Z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