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7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<sst xmlns="http://schemas.openxmlformats.org/spreadsheetml/2006/main" count="1077" uniqueCount="888">
  <si>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</si>
  <si>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</si>
  <si>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</si>
  <si>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</si>
  <si>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</si>
  <si>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</si>
  <si>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</si>
  <si>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</si>
  <si>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</si>
  <si>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</si>
  <si>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</si>
  <si>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</si>
  <si>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</si>
  <si>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</si>
  <si>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</si>
  <si>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</si>
  <si>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</si>
  <si>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</si>
  <si>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</si>
  <si>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</si>
  <si>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</si>
  <si>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</si>
  <si>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</si>
  <si>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</si>
  <si>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</si>
  <si>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</si>
  <si>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</si>
  <si>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</si>
  <si>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</si>
  <si>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</si>
  <si>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</si>
  <si>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</si>
  <si>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</si>
  <si>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</si>
  <si>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</si>
  <si>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</si>
  <si>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</si>
  <si>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</si>
  <si>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</si>
  <si>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</si>
  <si>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</si>
  <si>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</si>
  <si>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</si>
  <si>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</si>
  <si>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</si>
  <si>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</si>
  <si>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</si>
  <si>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</si>
  <si>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</si>
  <si>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</si>
  <si>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</si>
  <si>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</si>
  <si>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</si>
  <si>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</si>
  <si>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</si>
  <si>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</si>
  <si>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</si>
  <si>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</si>
  <si>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</si>
  <si>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</si>
  <si>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</si>
  <si>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</si>
  <si>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</si>
  <si>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</si>
  <si>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</si>
  <si>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</si>
  <si>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</si>
  <si>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</si>
  <si>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</si>
  <si>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</si>
  <si>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</si>
  <si>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</si>
  <si>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</si>
  <si>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</si>
  <si>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</si>
  <si>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</si>
  <si>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</si>
  <si>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</si>
  <si>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</si>
  <si>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</si>
  <si>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</si>
  <si>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</si>
  <si>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</si>
  <si>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</si>
  <si>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</si>
  <si>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</si>
  <si>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</si>
  <si>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</si>
  <si>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</si>
  <si>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</si>
  <si>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</si>
  <si>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</si>
  <si>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</si>
  <si>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</si>
  <si>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</si>
  <si>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</si>
  <si>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</si>
  <si>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</si>
  <si>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</si>
  <si>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</si>
  <si>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</si>
  <si>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</si>
  <si>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</si>
  <si>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</si>
  <si>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</si>
  <si>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</si>
  <si>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</si>
  <si>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</si>
  <si>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</si>
  <si>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</si>
  <si>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</si>
  <si>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</si>
  <si>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</si>
  <si>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</si>
  <si>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</si>
  <si>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</si>
  <si>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</si>
  <si>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</si>
  <si>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</si>
  <si>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</si>
  <si>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</si>
  <si>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</si>
  <si>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</si>
  <si>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</si>
  <si>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</si>
  <si>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</si>
  <si>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</si>
  <si>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</si>
  <si>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</si>
  <si>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</si>
  <si>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</si>
  <si>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</si>
  <si>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</si>
  <si>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</si>
  <si>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</si>
  <si>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</si>
  <si>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</si>
  <si>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</si>
  <si>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</si>
  <si>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</si>
  <si>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</si>
  <si>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</si>
  <si>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</si>
  <si>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</si>
  <si>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</si>
  <si>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</si>
  <si>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</si>
  <si>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</si>
  <si>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</si>
  <si>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</si>
  <si>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</si>
  <si>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</si>
  <si>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</si>
  <si>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</si>
  <si>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</si>
  <si>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</si>
  <si>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</si>
  <si>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</si>
  <si>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</si>
  <si>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</si>
  <si>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</si>
  <si>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</si>
  <si>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</si>
  <si>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</si>
  <si>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</si>
  <si>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</si>
  <si>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</si>
  <si>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</si>
  <si>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</si>
  <si>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</si>
  <si>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</si>
  <si>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</si>
  <si>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</si>
  <si>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</si>
  <si>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</si>
  <si>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</si>
  <si>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</si>
  <si>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</si>
  <si>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</si>
  <si>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</si>
  <si>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</si>
  <si>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</si>
  <si>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</si>
  <si>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</si>
  <si>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</si>
  <si>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</si>
  <si>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</si>
  <si>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</si>
  <si>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</si>
  <si>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</si>
  <si>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</si>
  <si>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</si>
  <si>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</si>
  <si>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</si>
  <si>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</si>
  <si>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</si>
  <si>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</si>
  <si>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</si>
  <si>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</si>
  <si>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</si>
  <si>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</si>
  <si>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</si>
  <si>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</si>
  <si>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</si>
  <si>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</si>
  <si>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</si>
  <si>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</si>
  <si>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</si>
  <si>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</si>
  <si>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</si>
  <si>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</si>
  <si>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</si>
  <si>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</si>
  <si>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</si>
  <si>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</si>
  <si>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</si>
  <si>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</si>
  <si>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</si>
  <si>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</si>
  <si>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</si>
  <si>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</si>
  <si>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</si>
  <si>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</si>
  <si>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</si>
  <si>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</si>
  <si>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</si>
  <si>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</si>
  <si>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</si>
  <si>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</si>
  <si>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</si>
  <si>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</si>
  <si>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</si>
  <si>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</si>
  <si>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</si>
  <si>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</si>
  <si>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</si>
  <si>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</si>
  <si>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</si>
  <si>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</si>
  <si>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</si>
  <si>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</si>
  <si>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</si>
  <si>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</si>
  <si>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</si>
  <si>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</si>
  <si>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</si>
  <si>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</si>
  <si>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</si>
  <si>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</si>
  <si>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</si>
  <si>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</si>
  <si>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</si>
  <si>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</si>
  <si>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</si>
  <si>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</si>
  <si>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</si>
  <si>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</si>
  <si>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</si>
  <si>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</si>
  <si>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</si>
  <si>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</si>
  <si>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</si>
  <si>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</si>
  <si>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</si>
  <si>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</si>
  <si>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</si>
  <si>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</si>
  <si>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</si>
  <si>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</si>
  <si>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</si>
  <si>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</si>
  <si>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</si>
  <si>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</si>
  <si>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</si>
  <si>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</si>
  <si>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</si>
  <si>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</si>
  <si>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</si>
  <si>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</si>
  <si>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</si>
  <si>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</si>
  <si>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</si>
  <si>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</si>
  <si>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</si>
  <si>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</si>
  <si>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</si>
  <si>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</si>
  <si>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</si>
  <si>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</si>
  <si>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</si>
  <si>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</si>
  <si>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</si>
  <si>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</si>
  <si>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</si>
  <si>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</si>
  <si>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</si>
  <si>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</si>
  <si>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</si>
  <si>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</si>
  <si>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</si>
  <si>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</si>
  <si>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</si>
  <si>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</si>
  <si>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</si>
  <si>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</si>
  <si>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</si>
  <si>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</si>
  <si>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</si>
  <si>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</si>
  <si>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</si>
  <si>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</si>
  <si>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</si>
  <si>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</si>
  <si>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</si>
  <si>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</si>
  <si>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</si>
  <si>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</si>
  <si>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</si>
  <si>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</si>
  <si>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</si>
  <si>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</si>
  <si>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</si>
  <si>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</si>
  <si>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</si>
  <si>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</si>
  <si>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</si>
  <si>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</si>
  <si>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</si>
  <si>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</si>
  <si>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</si>
  <si>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</si>
  <si>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</si>
  <si>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</si>
  <si>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</si>
  <si>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</si>
  <si>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</si>
  <si>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</si>
  <si>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</si>
  <si>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</si>
  <si>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</si>
  <si>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</si>
  <si>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</si>
  <si>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</si>
  <si>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</si>
  <si>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</si>
  <si>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</si>
  <si>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</si>
  <si>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</si>
  <si>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</si>
  <si>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</si>
  <si>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</si>
  <si>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</si>
  <si>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</si>
  <si>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</si>
  <si>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</si>
  <si>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</si>
  <si>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</si>
  <si>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</si>
  <si>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</si>
  <si>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</si>
  <si>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</si>
  <si>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</si>
  <si>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</si>
  <si>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</si>
  <si>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</si>
  <si>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</si>
  <si>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</si>
  <si>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</si>
  <si>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</si>
  <si>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</si>
  <si>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</si>
  <si>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</si>
  <si>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</si>
  <si>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</si>
  <si>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</si>
  <si>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</si>
  <si>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</si>
  <si>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</si>
  <si>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</si>
  <si>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</si>
  <si>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</si>
  <si>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</si>
  <si>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</si>
  <si>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</si>
  <si>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</si>
  <si>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</si>
  <si>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</si>
  <si>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</si>
  <si>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</si>
  <si>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</si>
  <si>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</si>
  <si>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</si>
  <si>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</si>
  <si>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</si>
  <si>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</si>
  <si>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</si>
  <si>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</si>
  <si>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</si>
  <si>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</si>
  <si>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</si>
  <si>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</si>
  <si>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</si>
  <si>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</si>
  <si>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</si>
  <si>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</si>
  <si>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</si>
  <si>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</si>
  <si>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</si>
  <si>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</si>
  <si>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</si>
  <si>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</si>
  <si>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</si>
  <si>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</si>
  <si>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</si>
  <si>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</si>
  <si>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</si>
  <si>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</si>
  <si>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</si>
  <si>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</si>
  <si>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</si>
  <si>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</si>
  <si>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</si>
  <si>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</si>
  <si>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</si>
  <si>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</si>
  <si>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</si>
  <si>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</si>
  <si>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</si>
  <si>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</si>
  <si>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</si>
  <si>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</si>
  <si>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</si>
  <si>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</si>
  <si>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</si>
  <si>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</si>
  <si>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</si>
  <si>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</si>
  <si>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</si>
  <si>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</si>
  <si>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</si>
  <si>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</si>
  <si>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</si>
  <si>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</si>
  <si>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</si>
  <si>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</si>
  <si>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</si>
  <si>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</si>
  <si>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</si>
  <si>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</si>
  <si>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</si>
  <si>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</si>
  <si>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</si>
  <si>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</si>
  <si>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</si>
  <si>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</si>
  <si>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</si>
  <si>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</si>
  <si>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</si>
  <si>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</si>
  <si>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</si>
  <si>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</si>
  <si>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</si>
  <si>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</si>
  <si>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</si>
  <si>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</si>
  <si>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</si>
  <si>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</si>
  <si>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</si>
  <si>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</si>
  <si>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</si>
  <si>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</si>
  <si>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</si>
  <si>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</si>
  <si>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</si>
  <si>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</si>
  <si>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</si>
  <si>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</si>
  <si>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</si>
  <si>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</si>
  <si>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</si>
  <si>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</si>
  <si>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</si>
  <si>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</si>
  <si>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</si>
  <si>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</si>
  <si>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</si>
  <si>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</si>
  <si>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</si>
  <si>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</si>
  <si>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</si>
  <si>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</si>
  <si>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</si>
  <si>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</si>
  <si>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</si>
  <si>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</si>
  <si>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</si>
  <si>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</si>
  <si>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</si>
  <si>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</si>
  <si>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</si>
  <si>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</si>
  <si>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</si>
  <si>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</si>
  <si>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</si>
  <si>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</si>
  <si>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</si>
  <si>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</si>
  <si>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</si>
  <si>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</si>
  <si>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</si>
  <si>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</si>
  <si>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</si>
  <si>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</si>
  <si>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</si>
  <si>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</si>
  <si>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</si>
  <si>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</si>
  <si>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</si>
  <si>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</si>
  <si>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</si>
  <si>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</si>
  <si>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</si>
  <si>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</si>
  <si>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</si>
  <si>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</si>
  <si>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</si>
  <si>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</si>
  <si>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</si>
  <si>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</si>
  <si>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</si>
  <si>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</si>
  <si>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</si>
  <si>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</si>
  <si>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</si>
  <si>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</si>
  <si>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</si>
  <si>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</si>
  <si>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</si>
  <si>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</si>
  <si>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</si>
  <si>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</si>
  <si>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</si>
  <si>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</si>
  <si>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</si>
  <si>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</si>
  <si>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</si>
  <si>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</si>
  <si>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</si>
  <si>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</si>
  <si>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</si>
  <si>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</si>
  <si>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</si>
  <si>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</si>
  <si>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</si>
  <si>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</si>
  <si>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</si>
  <si>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</si>
  <si>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</si>
  <si>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</si>
  <si>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</si>
  <si>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</si>
  <si>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</si>
  <si>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</si>
  <si>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</si>
  <si>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</si>
  <si>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</si>
  <si>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</si>
  <si>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</si>
  <si>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</si>
  <si>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</si>
  <si>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</si>
  <si>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</si>
  <si>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</si>
  <si>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</si>
  <si>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</si>
  <si>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</si>
  <si>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</si>
  <si>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</si>
  <si>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</si>
  <si>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</si>
  <si>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</si>
  <si>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</si>
  <si>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</si>
  <si>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</si>
  <si>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</si>
  <si>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</si>
  <si>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</si>
  <si>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</si>
  <si>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</si>
  <si>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</si>
  <si>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</si>
  <si>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</si>
  <si>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</si>
  <si>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</si>
  <si>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</si>
  <si>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</si>
  <si>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</si>
  <si>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</si>
  <si>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</si>
  <si>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</si>
  <si>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</si>
  <si>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</si>
  <si>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</si>
  <si>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</si>
  <si>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</si>
  <si>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</si>
  <si>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</si>
  <si>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</si>
  <si>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</si>
  <si>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</si>
  <si>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</si>
  <si>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</si>
  <si>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</si>
  <si>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</si>
  <si>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</si>
  <si>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</si>
  <si>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</si>
  <si>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</si>
  <si>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</si>
  <si>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</si>
  <si>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</si>
  <si>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</si>
  <si>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</si>
  <si>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</si>
  <si>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</si>
  <si>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</si>
  <si>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</si>
  <si>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</si>
  <si>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</si>
  <si>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</si>
  <si>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</si>
  <si>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</si>
  <si>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</si>
  <si>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</si>
  <si>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</si>
  <si>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</si>
  <si>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</si>
  <si>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</si>
  <si>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</si>
  <si>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</si>
  <si>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</si>
  <si>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</si>
  <si>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</si>
  <si>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</si>
  <si>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</si>
  <si>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</si>
  <si>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</si>
  <si>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</si>
  <si>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</si>
  <si>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</si>
  <si>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</si>
  <si>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</si>
  <si>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</si>
  <si>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</si>
  <si>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</si>
  <si>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</si>
  <si>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</si>
  <si>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</si>
  <si>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</si>
  <si>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</si>
  <si>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</si>
  <si>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</si>
  <si>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</si>
  <si>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</si>
  <si>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</si>
  <si>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</si>
  <si>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</si>
  <si>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</si>
  <si>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</si>
  <si>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</si>
  <si>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</si>
  <si>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</si>
  <si>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</si>
  <si>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</si>
  <si>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</si>
  <si>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</si>
  <si>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</si>
  <si>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</si>
  <si>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</si>
  <si>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</si>
  <si>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</si>
  <si>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</si>
  <si>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</si>
  <si>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</si>
  <si>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</si>
  <si>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</si>
  <si>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</si>
  <si>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</si>
  <si>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</si>
  <si>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</si>
  <si>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</si>
  <si>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</si>
  <si>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</si>
  <si>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</si>
  <si>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</si>
  <si>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</si>
  <si>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</si>
  <si>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</si>
  <si>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</si>
  <si>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</si>
  <si>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</si>
  <si>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</si>
  <si>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</si>
  <si>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</si>
  <si>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</si>
  <si>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</si>
  <si>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</si>
  <si>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</si>
  <si>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</si>
  <si>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</si>
  <si>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</si>
  <si>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</si>
  <si>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</si>
  <si>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</si>
  <si>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</si>
  <si>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</si>
  <si>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</si>
  <si>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</si>
  <si>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</si>
  <si>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</si>
  <si>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</si>
  <si>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</si>
  <si>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</si>
  <si>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</si>
  <si>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</si>
  <si>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</si>
  <si>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</si>
  <si>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</si>
  <si>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</si>
  <si>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</si>
  <si>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</si>
  <si>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</si>
  <si>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</si>
  <si>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</si>
  <si>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</si>
  <si>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</si>
  <si>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</si>
  <si>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</si>
  <si>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</si>
  <si>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</si>
  <si>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</si>
  <si>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</si>
  <si>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</si>
  <si>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</si>
  <si>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</si>
  <si>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</si>
  <si>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</si>
  <si>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</si>
  <si>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</si>
  <si>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</si>
  <si>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</si>
  <si>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</si>
  <si>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</si>
  <si>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</si>
  <si>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</si>
  <si>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</si>
  <si>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</si>
  <si>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</si>
  <si>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</si>
  <si>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</si>
  <si>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</si>
  <si>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</si>
  <si>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</si>
  <si>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</si>
  <si>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</si>
  <si>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</si>
  <si>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</si>
  <si>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</si>
  <si>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</si>
  <si>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</si>
  <si>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</si>
  <si>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</si>
  <si>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</si>
  <si>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</si>
  <si>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</si>
  <si>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</si>
  <si>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</si>
  <si>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</si>
  <si>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</si>
  <si>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</si>
  <si>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</si>
  <si>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</si>
  <si>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</si>
  <si>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</si>
  <si>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</si>
  <si>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</si>
  <si>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</si>
  <si>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</si>
  <si>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</si>
  <si>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</si>
  <si>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</si>
  <si>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</si>
  <si>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</si>
  <si>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</si>
  <si>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</si>
  <si>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</si>
  <si>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</si>
  <si>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</si>
  <si>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</si>
  <si>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</si>
  <si>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</si>
  <si>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</si>
  <si>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</si>
  <si>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</si>
  <si>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</si>
  <si>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</si>
  <si>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</si>
  <si>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</si>
  <si>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</si>
  <si>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</si>
  <si>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</si>
  <si>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</si>
  <si>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</si>
  <si>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</si>
  <si>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</si>
  <si>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</si>
  <si>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</si>
  <si>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</si>
  <si>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</si>
  <si>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</si>
  <si>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</si>
  <si>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</si>
  <si>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</si>
  <si>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</si>
  <si>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</si>
  <si>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</si>
  <si>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</si>
  <si>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</si>
  <si>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</si>
  <si>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</si>
  <si>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</si>
  <si>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</si>
  <si>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</si>
  <si>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</si>
  <si>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</si>
  <si>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</si>
  <si>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</si>
  <si>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</si>
  <si>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</si>
  <si>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</si>
  <si>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</si>
  <si>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</si>
  <si>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</si>
  <si>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</si>
  <si>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</si>
  <si>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</si>
  <si>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</si>
  <si>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</si>
  <si>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</si>
  <si>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</si>
  <si>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</si>
  <si>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</si>
  <si>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</si>
  <si>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</si>
  <si>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</si>
  <si>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</si>
  <si>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</si>
  <si>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</si>
  <si>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</si>
  <si>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</si>
  <si>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</si>
  <si>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</si>
  <si>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</si>
  <si>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</si>
  <si>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</si>
  <si>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</si>
  <si>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</si>
  <si>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</si>
  <si>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</si>
  <si>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</si>
  <si>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</si>
  <si>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</si>
  <si>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</si>
  <si>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</si>
  <si>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</si>
  <si>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</si>
  <si>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01.01.2012-31.12.2012</t>
  </si>
  <si>
    <t>Дата на съставяне: 25.01.2013</t>
  </si>
  <si>
    <t xml:space="preserve">Дата  на съставяне:25.01.2013 година                                                                                                                         </t>
  </si>
  <si>
    <t>Дата на съставяне:25.01.2013 ГОДИНА</t>
  </si>
  <si>
    <t>Отчетен период:01.01.2012 - 31.12.2012</t>
  </si>
  <si>
    <r>
      <t xml:space="preserve">Отчетен период: 01.01.2012-31.12.2012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</si>
  <si>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25.01.2013 година</t>
  </si>
  <si>
    <t>Отчетен период:01.01.2012-31.12.2012</t>
  </si>
  <si>
    <t xml:space="preserve">Дата на съставяне:      25.01.2013 година                                 </t>
  </si>
  <si>
    <t>01.01-31.12.2012</t>
  </si>
  <si>
    <t>Дата на съставяне 25.01.2013</t>
  </si>
  <si>
    <t xml:space="preserve">Дата на съставяне:25.01.2013 година                      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</si>
</sst>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  <numFmt numFmtId="198" formatCode="0_);\(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1" xfId="26" applyFont="1" applyFill="1" applyBorder="1" applyAlignment="1" applyProtection="1">
      <alignment vertical="top" wrapText="1"/>
      <protection/>
    </xf>
    <xf numFmtId="49" fontId="9" fillId="0" borderId="12" xfId="26" applyNumberFormat="1" applyFont="1" applyBorder="1" applyAlignment="1" applyProtection="1">
      <alignment horizontal="right" vertical="top" wrapText="1"/>
      <protection/>
    </xf>
    <xf numFmtId="49" fontId="5" fillId="2" borderId="12" xfId="26" applyNumberFormat="1" applyFont="1" applyFill="1" applyBorder="1" applyAlignment="1" applyProtection="1">
      <alignment vertical="center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49" fontId="10" fillId="0" borderId="8" xfId="29" applyNumberFormat="1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centerContinuous" vertical="center" wrapText="1"/>
      <protection/>
    </xf>
    <xf numFmtId="0" fontId="10" fillId="0" borderId="14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left" vertical="center" wrapText="1"/>
      <protection/>
    </xf>
    <xf numFmtId="0" fontId="10" fillId="3" borderId="13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left" vertical="center" wrapText="1"/>
      <protection/>
    </xf>
    <xf numFmtId="0" fontId="10" fillId="3" borderId="15" xfId="29" applyFont="1" applyFill="1" applyBorder="1" applyAlignment="1">
      <alignment horizontal="center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4" fillId="0" borderId="9" xfId="0" applyFont="1" applyBorder="1" applyAlignment="1">
      <alignment horizontal="centerContinuous" vertical="center" wrapText="1"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10" fillId="3" borderId="17" xfId="29" applyFont="1" applyFill="1" applyBorder="1" applyAlignment="1">
      <alignment horizontal="centerContinuous" vertical="center" wrapText="1"/>
      <protection/>
    </xf>
    <xf numFmtId="49" fontId="10" fillId="0" borderId="17" xfId="29" applyNumberFormat="1" applyFont="1" applyBorder="1" applyAlignment="1">
      <alignment horizontal="center" vertical="center" wrapText="1"/>
      <protection/>
    </xf>
    <xf numFmtId="0" fontId="10" fillId="0" borderId="17" xfId="29" applyFont="1" applyBorder="1" applyAlignment="1">
      <alignment horizontal="center" vertical="center" wrapText="1"/>
      <protection/>
    </xf>
    <xf numFmtId="0" fontId="10" fillId="0" borderId="17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7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4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5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7" xfId="22" applyNumberFormat="1" applyFont="1" applyBorder="1" applyAlignment="1" applyProtection="1">
      <alignment horizontal="center" vertical="center" wrapText="1"/>
      <protection/>
    </xf>
    <xf numFmtId="0" fontId="10" fillId="0" borderId="17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7" xfId="22" applyNumberFormat="1" applyFont="1" applyBorder="1" applyAlignment="1" applyProtection="1">
      <alignment horizontal="center" vertical="center" wrapText="1"/>
      <protection/>
    </xf>
    <xf numFmtId="0" fontId="11" fillId="0" borderId="17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7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4" xfId="28" applyFont="1" applyBorder="1" applyAlignment="1" applyProtection="1">
      <alignment horizontal="center" vertical="center"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0" fillId="0" borderId="17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3" fillId="0" borderId="14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4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4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7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7" xfId="21" applyFont="1" applyBorder="1" applyAlignment="1" applyProtection="1">
      <alignment horizontal="centerContinuous" vertical="center" wrapText="1"/>
      <protection/>
    </xf>
    <xf numFmtId="49" fontId="10" fillId="0" borderId="13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7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3" xfId="24" applyNumberFormat="1" applyFont="1" applyFill="1" applyBorder="1" applyAlignment="1" applyProtection="1">
      <alignment horizontal="center" vertical="center" wrapText="1"/>
      <protection/>
    </xf>
    <xf numFmtId="0" fontId="13" fillId="7" borderId="13" xfId="24" applyFont="1" applyFill="1" applyBorder="1" applyAlignment="1" applyProtection="1">
      <alignment horizontal="center" vertical="center" wrapText="1"/>
      <protection/>
    </xf>
    <xf numFmtId="0" fontId="10" fillId="0" borderId="7" xfId="24" applyFont="1" applyBorder="1" applyAlignment="1" applyProtection="1">
      <alignment vertical="justify" wrapText="1"/>
      <protection/>
    </xf>
    <xf numFmtId="49" fontId="11" fillId="3" borderId="7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4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7" xfId="24" applyNumberFormat="1" applyFont="1" applyBorder="1" applyAlignment="1" applyProtection="1">
      <alignment horizontal="center" vertical="center" wrapText="1"/>
      <protection/>
    </xf>
    <xf numFmtId="0" fontId="11" fillId="0" borderId="17" xfId="24" applyFont="1" applyBorder="1" applyAlignment="1" applyProtection="1">
      <alignment vertical="center" wrapText="1"/>
      <protection/>
    </xf>
    <xf numFmtId="0" fontId="11" fillId="0" borderId="17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4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4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7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4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3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3" xfId="24" applyFont="1" applyFill="1" applyBorder="1" applyAlignment="1" applyProtection="1">
      <alignment horizontal="right" vertical="center" wrapText="1"/>
      <protection/>
    </xf>
    <xf numFmtId="0" fontId="11" fillId="0" borderId="17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3" xfId="24" applyNumberFormat="1" applyFont="1" applyFill="1" applyBorder="1" applyAlignment="1" applyProtection="1">
      <alignment horizontal="right" vertical="center" wrapText="1"/>
      <protection/>
    </xf>
    <xf numFmtId="0" fontId="11" fillId="0" borderId="17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3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3" fontId="10" fillId="4" borderId="14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7" xfId="15" applyNumberFormat="1" applyFont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/>
    </xf>
    <xf numFmtId="37" fontId="3" fillId="0" borderId="8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1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2" xfId="15" applyNumberFormat="1" applyFont="1" applyBorder="1" applyAlignment="1" applyProtection="1">
      <alignment horizontal="center"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3" xfId="29" applyNumberFormat="1" applyFont="1" applyBorder="1" applyAlignment="1" applyProtection="1">
      <alignment vertical="center"/>
      <protection/>
    </xf>
    <xf numFmtId="37" fontId="11" fillId="3" borderId="7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4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/>
    </xf>
    <xf numFmtId="37" fontId="11" fillId="0" borderId="17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198" fontId="3" fillId="0" borderId="1" xfId="15" applyNumberFormat="1" applyFont="1" applyBorder="1" applyAlignment="1" applyProtection="1">
      <alignment vertical="top"/>
      <protection locked="0"/>
    </xf>
    <xf numFmtId="198" fontId="3" fillId="0" borderId="0" xfId="15" applyNumberFormat="1" applyFont="1" applyBorder="1" applyAlignment="1" applyProtection="1">
      <alignment vertical="top"/>
      <protection locked="0"/>
    </xf>
    <xf numFmtId="198" fontId="1" fillId="0" borderId="0" xfId="15" applyNumberFormat="1" applyFont="1" applyBorder="1" applyAlignment="1" applyProtection="1">
      <alignment vertical="top"/>
      <protection locked="0"/>
    </xf>
    <xf numFmtId="37" fontId="1" fillId="3" borderId="12" xfId="15" applyNumberFormat="1" applyFont="1" applyFill="1" applyBorder="1" applyAlignment="1" applyProtection="1">
      <alignment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7" fillId="0" borderId="7" xfId="26" applyNumberFormat="1" applyFont="1" applyBorder="1" applyAlignment="1" applyProtection="1">
      <alignment horizontal="right" vertical="top" wrapText="1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1" fontId="3" fillId="0" borderId="7" xfId="26" applyNumberFormat="1" applyFont="1" applyBorder="1" applyAlignment="1" applyProtection="1">
      <alignment horizontal="right" vertical="top" wrapText="1"/>
      <protection/>
    </xf>
    <xf numFmtId="1" fontId="7" fillId="0" borderId="8" xfId="26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horizontal="right" vertical="top" wrapText="1"/>
      <protection/>
    </xf>
    <xf numFmtId="1" fontId="7" fillId="3" borderId="7" xfId="26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Border="1" applyAlignment="1" applyProtection="1">
      <alignment vertical="top" wrapText="1"/>
      <protection/>
    </xf>
    <xf numFmtId="1" fontId="4" fillId="3" borderId="7" xfId="0" applyNumberFormat="1" applyFont="1" applyFill="1" applyBorder="1" applyAlignment="1" applyProtection="1">
      <alignment vertical="top"/>
      <protection/>
    </xf>
    <xf numFmtId="1" fontId="4" fillId="0" borderId="7" xfId="0" applyNumberFormat="1" applyFont="1" applyBorder="1" applyAlignment="1" applyProtection="1">
      <alignment vertical="top"/>
      <protection/>
    </xf>
    <xf numFmtId="1" fontId="9" fillId="0" borderId="21" xfId="26" applyNumberFormat="1" applyFont="1" applyBorder="1" applyAlignment="1" applyProtection="1">
      <alignment horizontal="right" vertical="top" wrapText="1"/>
      <protection/>
    </xf>
    <xf numFmtId="37" fontId="3" fillId="4" borderId="1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 locked="0"/>
    </xf>
    <xf numFmtId="37" fontId="3" fillId="4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 locked="0"/>
    </xf>
    <xf numFmtId="37" fontId="4" fillId="3" borderId="13" xfId="15" applyNumberFormat="1" applyFont="1" applyFill="1" applyBorder="1" applyAlignment="1" applyProtection="1">
      <alignment vertical="top" wrapText="1"/>
      <protection/>
    </xf>
    <xf numFmtId="37" fontId="4" fillId="3" borderId="17" xfId="15" applyNumberFormat="1" applyFont="1" applyFill="1" applyBorder="1" applyAlignment="1" applyProtection="1">
      <alignment vertical="top" wrapText="1"/>
      <protection/>
    </xf>
    <xf numFmtId="37" fontId="4" fillId="3" borderId="15" xfId="15" applyNumberFormat="1" applyFont="1" applyFill="1" applyBorder="1" applyAlignment="1" applyProtection="1">
      <alignment vertical="top" wrapText="1"/>
      <protection/>
    </xf>
    <xf numFmtId="37" fontId="3" fillId="4" borderId="1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vertical="top" wrapText="1"/>
      <protection/>
    </xf>
    <xf numFmtId="49" fontId="1" fillId="3" borderId="1" xfId="26" applyNumberFormat="1" applyFont="1" applyFill="1" applyBorder="1" applyAlignment="1" applyProtection="1">
      <alignment horizontal="right" vertical="top" wrapText="1"/>
      <protection/>
    </xf>
    <xf numFmtId="189" fontId="4" fillId="3" borderId="1" xfId="15" applyNumberFormat="1" applyFont="1" applyFill="1" applyBorder="1" applyAlignment="1" applyProtection="1">
      <alignment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3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4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3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6" xfId="24" applyFont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3" xfId="24" applyNumberFormat="1" applyFont="1" applyBorder="1" applyAlignment="1" applyProtection="1">
      <alignment horizontal="center" vertical="center" wrapText="1"/>
      <protection/>
    </xf>
    <xf numFmtId="49" fontId="10" fillId="0" borderId="17" xfId="24" applyNumberFormat="1" applyFont="1" applyBorder="1" applyAlignment="1" applyProtection="1">
      <alignment horizontal="center" vertical="center" wrapText="1"/>
      <protection/>
    </xf>
    <xf numFmtId="0" fontId="10" fillId="0" borderId="13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H66" sqref="H66"/>
    </sheetView>
  </sheetViews>
  <sheetFormatPr defaultColWidth="9.1406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50" t="s">
        <v>1</v>
      </c>
      <c r="B3" s="651"/>
      <c r="C3" s="651"/>
      <c r="D3" s="651"/>
      <c r="E3" s="12" t="s">
        <v>866</v>
      </c>
      <c r="F3" s="13" t="s">
        <v>2</v>
      </c>
      <c r="G3" s="498"/>
      <c r="H3" s="615">
        <v>175349419</v>
      </c>
    </row>
    <row r="4" spans="1:8" ht="15">
      <c r="A4" s="650" t="s">
        <v>867</v>
      </c>
      <c r="B4" s="652"/>
      <c r="C4" s="652"/>
      <c r="D4" s="652"/>
      <c r="E4" s="15" t="s">
        <v>3</v>
      </c>
      <c r="F4" s="653" t="s">
        <v>4</v>
      </c>
      <c r="G4" s="654"/>
      <c r="H4" s="14" t="s">
        <v>5</v>
      </c>
    </row>
    <row r="5" spans="1:8" ht="15">
      <c r="A5" s="650" t="s">
        <v>6</v>
      </c>
      <c r="B5" s="651"/>
      <c r="C5" s="651"/>
      <c r="D5" s="651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1"/>
      <c r="G9" s="642"/>
      <c r="H9" s="642"/>
    </row>
    <row r="10" spans="1:8" ht="25.5">
      <c r="A10" s="29" t="s">
        <v>19</v>
      </c>
      <c r="B10" s="30"/>
      <c r="C10" s="582"/>
      <c r="D10" s="583"/>
      <c r="E10" s="31" t="s">
        <v>20</v>
      </c>
      <c r="F10" s="643"/>
      <c r="G10" s="642"/>
      <c r="H10" s="642"/>
    </row>
    <row r="11" spans="1:8" ht="15">
      <c r="A11" s="29" t="s">
        <v>21</v>
      </c>
      <c r="B11" s="32" t="s">
        <v>22</v>
      </c>
      <c r="C11" s="585"/>
      <c r="D11" s="585"/>
      <c r="E11" s="31" t="s">
        <v>23</v>
      </c>
      <c r="F11" s="619" t="s">
        <v>24</v>
      </c>
      <c r="G11" s="631">
        <v>650</v>
      </c>
      <c r="H11" s="631">
        <v>650</v>
      </c>
    </row>
    <row r="12" spans="1:8" ht="15">
      <c r="A12" s="29" t="s">
        <v>25</v>
      </c>
      <c r="B12" s="32" t="s">
        <v>26</v>
      </c>
      <c r="C12" s="585"/>
      <c r="D12" s="585"/>
      <c r="E12" s="31" t="s">
        <v>27</v>
      </c>
      <c r="F12" s="619" t="s">
        <v>28</v>
      </c>
      <c r="G12" s="632">
        <v>650</v>
      </c>
      <c r="H12" s="632">
        <v>650</v>
      </c>
    </row>
    <row r="13" spans="1:8" ht="15">
      <c r="A13" s="29" t="s">
        <v>29</v>
      </c>
      <c r="B13" s="32" t="s">
        <v>30</v>
      </c>
      <c r="C13" s="586"/>
      <c r="D13" s="586"/>
      <c r="E13" s="31" t="s">
        <v>31</v>
      </c>
      <c r="F13" s="619" t="s">
        <v>32</v>
      </c>
      <c r="G13" s="632"/>
      <c r="H13" s="632"/>
    </row>
    <row r="14" spans="1:8" ht="15">
      <c r="A14" s="29" t="s">
        <v>33</v>
      </c>
      <c r="B14" s="32" t="s">
        <v>34</v>
      </c>
      <c r="C14" s="585"/>
      <c r="D14" s="585"/>
      <c r="E14" s="33" t="s">
        <v>35</v>
      </c>
      <c r="F14" s="619" t="s">
        <v>36</v>
      </c>
      <c r="G14" s="632"/>
      <c r="H14" s="632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19" t="s">
        <v>40</v>
      </c>
      <c r="G15" s="632"/>
      <c r="H15" s="632"/>
    </row>
    <row r="16" spans="1:8" ht="15">
      <c r="A16" s="29" t="s">
        <v>41</v>
      </c>
      <c r="B16" s="34" t="s">
        <v>42</v>
      </c>
      <c r="C16" s="585">
        <v>7</v>
      </c>
      <c r="D16" s="585">
        <v>9</v>
      </c>
      <c r="E16" s="33" t="s">
        <v>43</v>
      </c>
      <c r="F16" s="619" t="s">
        <v>44</v>
      </c>
      <c r="G16" s="632"/>
      <c r="H16" s="632"/>
    </row>
    <row r="17" spans="1:18" ht="38.25">
      <c r="A17" s="29" t="s">
        <v>45</v>
      </c>
      <c r="B17" s="32" t="s">
        <v>46</v>
      </c>
      <c r="C17" s="585"/>
      <c r="D17" s="585"/>
      <c r="E17" s="33" t="s">
        <v>47</v>
      </c>
      <c r="F17" s="620" t="s">
        <v>48</v>
      </c>
      <c r="G17" s="633">
        <f>G11</f>
        <v>650</v>
      </c>
      <c r="H17" s="633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7</v>
      </c>
      <c r="D19" s="587">
        <f>SUM(D11:D18)</f>
        <v>9</v>
      </c>
      <c r="E19" s="31" t="s">
        <v>54</v>
      </c>
      <c r="F19" s="619" t="s">
        <v>55</v>
      </c>
      <c r="G19" s="632">
        <v>1</v>
      </c>
      <c r="H19" s="632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f>2548+208-1</f>
        <v>2755</v>
      </c>
      <c r="D20" s="585">
        <f>2548+208</f>
        <v>2756</v>
      </c>
      <c r="E20" s="31" t="s">
        <v>58</v>
      </c>
      <c r="F20" s="619" t="s">
        <v>59</v>
      </c>
      <c r="G20" s="632"/>
      <c r="H20" s="632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19" t="s">
        <v>63</v>
      </c>
      <c r="G21" s="634">
        <v>239</v>
      </c>
      <c r="H21" s="634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19" t="s">
        <v>66</v>
      </c>
      <c r="G22" s="631">
        <v>239</v>
      </c>
      <c r="H22" s="631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19" t="s">
        <v>70</v>
      </c>
      <c r="G23" s="632"/>
      <c r="H23" s="632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19" t="s">
        <v>74</v>
      </c>
      <c r="G24" s="632"/>
      <c r="H24" s="632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0" t="s">
        <v>78</v>
      </c>
      <c r="G25" s="633">
        <f>G19+G21</f>
        <v>240</v>
      </c>
      <c r="H25" s="633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19" t="s">
        <v>85</v>
      </c>
      <c r="G27" s="634"/>
      <c r="H27" s="634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19" t="s">
        <v>87</v>
      </c>
      <c r="G28" s="635"/>
      <c r="H28" s="635"/>
    </row>
    <row r="29" spans="1:13" ht="15">
      <c r="A29" s="29" t="s">
        <v>88</v>
      </c>
      <c r="B29" s="32"/>
      <c r="C29" s="589"/>
      <c r="D29" s="589"/>
      <c r="E29" s="39" t="s">
        <v>89</v>
      </c>
      <c r="F29" s="619" t="s">
        <v>90</v>
      </c>
      <c r="G29" s="632">
        <v>-42</v>
      </c>
      <c r="H29" s="632">
        <v>-49</v>
      </c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19" t="s">
        <v>94</v>
      </c>
      <c r="G30" s="632"/>
      <c r="H30" s="632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19" t="s">
        <v>98</v>
      </c>
      <c r="G31" s="631"/>
      <c r="H31" s="631">
        <v>7</v>
      </c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19" t="s">
        <v>102</v>
      </c>
      <c r="G32" s="632">
        <v>-4</v>
      </c>
      <c r="H32" s="632"/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0" t="s">
        <v>105</v>
      </c>
      <c r="G33" s="589">
        <f>SUM(G28:G32)</f>
        <v>-46</v>
      </c>
      <c r="H33" s="589">
        <f>SUM(H28:H32)</f>
        <v>-42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36"/>
      <c r="H34" s="636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37"/>
      <c r="H35" s="637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1" t="s">
        <v>113</v>
      </c>
      <c r="G36" s="633">
        <f>G17+G25+G33</f>
        <v>844</v>
      </c>
      <c r="H36" s="633">
        <f>H17+H25+H33</f>
        <v>848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36"/>
      <c r="H37" s="636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37"/>
      <c r="H38" s="637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1" t="s">
        <v>121</v>
      </c>
      <c r="G39" s="632"/>
      <c r="H39" s="632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36"/>
      <c r="H40" s="636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38"/>
      <c r="H41" s="638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37"/>
      <c r="H42" s="637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19" t="s">
        <v>133</v>
      </c>
      <c r="G43" s="631"/>
      <c r="H43" s="631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19" t="s">
        <v>137</v>
      </c>
      <c r="G44" s="631"/>
      <c r="H44" s="631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19" t="s">
        <v>141</v>
      </c>
      <c r="G45" s="632"/>
      <c r="H45" s="632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19" t="s">
        <v>144</v>
      </c>
      <c r="G46" s="632"/>
      <c r="H46" s="632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19" t="s">
        <v>148</v>
      </c>
      <c r="G47" s="635"/>
      <c r="H47" s="635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19" t="s">
        <v>152</v>
      </c>
      <c r="G48" s="631">
        <v>330</v>
      </c>
      <c r="H48" s="631">
        <v>330</v>
      </c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0" t="s">
        <v>155</v>
      </c>
      <c r="G49" s="633">
        <f>SUM(G43:G48)</f>
        <v>330</v>
      </c>
      <c r="H49" s="633">
        <f>SUM(H43:H48)</f>
        <v>330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19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0" t="s">
        <v>160</v>
      </c>
      <c r="G51" s="632"/>
      <c r="H51" s="632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0" t="s">
        <v>162</v>
      </c>
      <c r="G52" s="632"/>
      <c r="H52" s="632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0" t="s">
        <v>166</v>
      </c>
      <c r="G53" s="631"/>
      <c r="H53" s="631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0" t="s">
        <v>170</v>
      </c>
      <c r="G54" s="632"/>
      <c r="H54" s="632"/>
    </row>
    <row r="55" spans="1:18" ht="25.5">
      <c r="A55" s="52" t="s">
        <v>171</v>
      </c>
      <c r="B55" s="53" t="s">
        <v>172</v>
      </c>
      <c r="C55" s="587">
        <f>C19+C20+C21+C27+C29+C45+C51</f>
        <v>2762</v>
      </c>
      <c r="D55" s="587">
        <f>D19+D20+D21+D27+D29+D45+D51</f>
        <v>2765</v>
      </c>
      <c r="E55" s="31" t="s">
        <v>173</v>
      </c>
      <c r="F55" s="621" t="s">
        <v>174</v>
      </c>
      <c r="G55" s="633">
        <f>G49+G53</f>
        <v>330</v>
      </c>
      <c r="H55" s="633">
        <f>H49+H53</f>
        <v>330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2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2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3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19" t="s">
        <v>183</v>
      </c>
      <c r="G59" s="635"/>
      <c r="H59" s="635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19" t="s">
        <v>187</v>
      </c>
      <c r="G60" s="632"/>
      <c r="H60" s="632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3" t="s">
        <v>191</v>
      </c>
      <c r="G61" s="631"/>
      <c r="H61" s="631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19" t="s">
        <v>195</v>
      </c>
      <c r="G62" s="631"/>
      <c r="H62" s="631"/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19" t="s">
        <v>199</v>
      </c>
      <c r="G63" s="631"/>
      <c r="H63" s="631"/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19" t="s">
        <v>202</v>
      </c>
      <c r="G64" s="631">
        <v>57</v>
      </c>
      <c r="H64" s="631">
        <f>390-330</f>
        <v>60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19" t="s">
        <v>204</v>
      </c>
      <c r="G65" s="631">
        <v>6</v>
      </c>
      <c r="H65" s="631"/>
    </row>
    <row r="66" spans="1:8" ht="15">
      <c r="A66" s="29" t="s">
        <v>205</v>
      </c>
      <c r="B66" s="32"/>
      <c r="C66" s="589"/>
      <c r="D66" s="589"/>
      <c r="E66" s="31" t="s">
        <v>206</v>
      </c>
      <c r="F66" s="619" t="s">
        <v>207</v>
      </c>
      <c r="G66" s="631">
        <v>1</v>
      </c>
      <c r="H66" s="631">
        <v>1</v>
      </c>
    </row>
    <row r="67" spans="1:8" ht="15">
      <c r="A67" s="29" t="s">
        <v>208</v>
      </c>
      <c r="B67" s="32" t="s">
        <v>209</v>
      </c>
      <c r="C67" s="586"/>
      <c r="D67" s="586"/>
      <c r="E67" s="31" t="s">
        <v>210</v>
      </c>
      <c r="F67" s="619" t="s">
        <v>211</v>
      </c>
      <c r="G67" s="631"/>
      <c r="H67" s="631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19" t="s">
        <v>215</v>
      </c>
      <c r="G68" s="631">
        <v>3</v>
      </c>
      <c r="H68" s="631">
        <v>6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19" t="s">
        <v>218</v>
      </c>
      <c r="G69" s="631">
        <v>1536</v>
      </c>
      <c r="H69" s="631">
        <v>1536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19" t="s">
        <v>222</v>
      </c>
      <c r="G70" s="635"/>
      <c r="H70" s="635"/>
    </row>
    <row r="71" spans="1:18" ht="15">
      <c r="A71" s="29" t="s">
        <v>223</v>
      </c>
      <c r="B71" s="32" t="s">
        <v>224</v>
      </c>
      <c r="C71" s="585">
        <v>4</v>
      </c>
      <c r="D71" s="585">
        <v>2</v>
      </c>
      <c r="E71" s="41" t="s">
        <v>47</v>
      </c>
      <c r="F71" s="624" t="s">
        <v>225</v>
      </c>
      <c r="G71" s="639">
        <f>SUM(G58:G70)</f>
        <v>1603</v>
      </c>
      <c r="H71" s="639">
        <f>SUM(H58:H70)</f>
        <v>1603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/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>
        <v>1</v>
      </c>
      <c r="E74" s="31" t="s">
        <v>232</v>
      </c>
      <c r="F74" s="625" t="s">
        <v>233</v>
      </c>
      <c r="G74" s="632"/>
      <c r="H74" s="632"/>
    </row>
    <row r="75" spans="1:15" ht="15">
      <c r="A75" s="29" t="s">
        <v>77</v>
      </c>
      <c r="B75" s="37" t="s">
        <v>234</v>
      </c>
      <c r="C75" s="591">
        <f>SUM(C67:C74)</f>
        <v>4</v>
      </c>
      <c r="D75" s="591">
        <f>SUM(D67:D74)</f>
        <v>3</v>
      </c>
      <c r="E75" s="39" t="s">
        <v>161</v>
      </c>
      <c r="F75" s="620" t="s">
        <v>235</v>
      </c>
      <c r="G75" s="632"/>
      <c r="H75" s="632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0" t="s">
        <v>237</v>
      </c>
      <c r="G76" s="632"/>
      <c r="H76" s="632"/>
    </row>
    <row r="77" spans="1:13" ht="15">
      <c r="A77" s="29" t="s">
        <v>238</v>
      </c>
      <c r="B77" s="32"/>
      <c r="C77" s="589"/>
      <c r="D77" s="589"/>
      <c r="E77" s="31"/>
      <c r="F77" s="626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27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1" t="s">
        <v>244</v>
      </c>
      <c r="G79" s="640">
        <f>G71+G74+G75+G76</f>
        <v>1603</v>
      </c>
      <c r="H79" s="640">
        <f>H71+H74+H75+H76</f>
        <v>1603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28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29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29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29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29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29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29"/>
      <c r="G86" s="601"/>
      <c r="H86" s="601"/>
    </row>
    <row r="87" spans="1:13" ht="15">
      <c r="A87" s="29" t="s">
        <v>255</v>
      </c>
      <c r="B87" s="32" t="s">
        <v>256</v>
      </c>
      <c r="C87" s="586"/>
      <c r="D87" s="586">
        <v>6</v>
      </c>
      <c r="E87" s="57"/>
      <c r="F87" s="629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10</v>
      </c>
      <c r="D88" s="586">
        <v>5</v>
      </c>
      <c r="E88" s="47"/>
      <c r="F88" s="629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29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29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10</v>
      </c>
      <c r="D91" s="587">
        <f>SUM(D87:D90)</f>
        <v>11</v>
      </c>
      <c r="E91" s="47"/>
      <c r="F91" s="629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>
        <v>1</v>
      </c>
      <c r="D92" s="586">
        <v>2</v>
      </c>
      <c r="E92" s="47"/>
      <c r="F92" s="629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15</v>
      </c>
      <c r="D93" s="591">
        <f>D64+D75+D91+D92</f>
        <v>16</v>
      </c>
      <c r="E93" s="57"/>
      <c r="F93" s="629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2777</v>
      </c>
      <c r="D94" s="594">
        <f>D55+D93</f>
        <v>2781</v>
      </c>
      <c r="E94" s="62" t="s">
        <v>271</v>
      </c>
      <c r="F94" s="630" t="s">
        <v>272</v>
      </c>
      <c r="G94" s="618">
        <f>G36+G39+G55+G71</f>
        <v>2777</v>
      </c>
      <c r="H94" s="618">
        <f>H36+H39+H55+H71</f>
        <v>2781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7.25" customHeight="1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877</v>
      </c>
      <c r="B98" s="70"/>
      <c r="C98" s="648" t="s">
        <v>860</v>
      </c>
      <c r="D98" s="648"/>
      <c r="E98" s="648"/>
      <c r="F98" s="648" t="s">
        <v>868</v>
      </c>
      <c r="G98" s="649"/>
      <c r="H98" s="649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8"/>
      <c r="D100" s="649"/>
      <c r="E100" s="649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C23:D26 C53:D54 C47:D50 C58:D63 C79:D83 C67:D74 C92:D92 C20:D21 C11:D18 G28:H28 C87:D90 G43:H48 G51:H54 C30:D30 G59:H70 C35:D38 G31:H31 C40:D44 G74:H76 G11:H13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">
      <selection activeCell="B6" sqref="B6"/>
    </sheetView>
  </sheetViews>
  <sheetFormatPr defaultColWidth="9.1406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5" t="s">
        <v>274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6" t="s">
        <v>869</v>
      </c>
      <c r="C3" s="656"/>
      <c r="D3" s="656"/>
      <c r="E3" s="656"/>
      <c r="F3" s="656"/>
      <c r="G3" s="656"/>
      <c r="H3" s="656"/>
      <c r="I3" s="656"/>
      <c r="J3" s="86"/>
      <c r="K3" s="657" t="s">
        <v>2</v>
      </c>
      <c r="L3" s="657"/>
      <c r="M3" s="616">
        <v>175349419</v>
      </c>
      <c r="N3" s="82"/>
    </row>
    <row r="4" spans="1:15" s="83" customFormat="1" ht="13.5" customHeight="1">
      <c r="A4" s="88" t="s">
        <v>275</v>
      </c>
      <c r="B4" s="656" t="s">
        <v>3</v>
      </c>
      <c r="C4" s="656"/>
      <c r="D4" s="656"/>
      <c r="E4" s="656"/>
      <c r="F4" s="656"/>
      <c r="G4" s="656"/>
      <c r="H4" s="656"/>
      <c r="I4" s="656"/>
      <c r="J4" s="90"/>
      <c r="K4" s="644" t="s">
        <v>4</v>
      </c>
      <c r="L4" s="644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46" t="s">
        <v>876</v>
      </c>
      <c r="C5" s="646"/>
      <c r="D5" s="646"/>
      <c r="E5" s="64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>
        <v>7</v>
      </c>
      <c r="J11" s="603">
        <v>-49</v>
      </c>
      <c r="K11" s="606"/>
      <c r="L11" s="603">
        <f>SUM(C11:J11)</f>
        <v>848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7</v>
      </c>
      <c r="J15" s="607">
        <f t="shared" si="0"/>
        <v>-49</v>
      </c>
      <c r="K15" s="607">
        <f t="shared" si="0"/>
        <v>0</v>
      </c>
      <c r="L15" s="607">
        <f t="shared" si="0"/>
        <v>848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>
        <v>-7</v>
      </c>
      <c r="J19" s="606">
        <v>7</v>
      </c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>
        <v>-4</v>
      </c>
      <c r="J20" s="606"/>
      <c r="K20" s="606"/>
      <c r="L20" s="603">
        <f>SUM(C20:J20)</f>
        <v>-4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-4</v>
      </c>
      <c r="J29" s="605">
        <f>SUM(J15:J28)</f>
        <v>-42</v>
      </c>
      <c r="K29" s="605">
        <f t="shared" si="1"/>
        <v>0</v>
      </c>
      <c r="L29" s="607">
        <f>SUM(C29:K29)</f>
        <v>844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-4</v>
      </c>
      <c r="J32" s="605">
        <f t="shared" si="2"/>
        <v>-42</v>
      </c>
      <c r="K32" s="605">
        <f t="shared" si="2"/>
        <v>0</v>
      </c>
      <c r="L32" s="605">
        <f t="shared" si="2"/>
        <v>844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47" t="s">
        <v>335</v>
      </c>
      <c r="B35" s="647"/>
      <c r="C35" s="647"/>
      <c r="D35" s="647"/>
      <c r="E35" s="647"/>
      <c r="F35" s="647"/>
      <c r="G35" s="647"/>
      <c r="H35" s="647"/>
      <c r="I35" s="647"/>
      <c r="J35" s="647"/>
      <c r="K35" s="139"/>
      <c r="L35" s="140"/>
      <c r="M35" s="140"/>
      <c r="N35" s="133"/>
    </row>
    <row r="36" spans="1:14" ht="12">
      <c r="A36" s="141" t="s">
        <v>878</v>
      </c>
      <c r="B36" s="142"/>
      <c r="C36" s="143"/>
      <c r="D36" s="645" t="s">
        <v>336</v>
      </c>
      <c r="E36" s="645"/>
      <c r="F36" s="645"/>
      <c r="G36" s="645"/>
      <c r="H36" s="645"/>
      <c r="I36" s="645"/>
      <c r="J36" s="143" t="s">
        <v>337</v>
      </c>
      <c r="K36" s="143"/>
      <c r="L36" s="645"/>
      <c r="M36" s="645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6" sqref="A6"/>
    </sheetView>
  </sheetViews>
  <sheetFormatPr defaultColWidth="9.14062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880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879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5">
      <selection activeCell="A60" sqref="A60"/>
    </sheetView>
  </sheetViews>
  <sheetFormatPr defaultColWidth="9.14062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881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882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50" sqref="A50"/>
    </sheetView>
  </sheetViews>
  <sheetFormatPr defaultColWidth="9.1406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56" t="s">
        <v>3</v>
      </c>
      <c r="C4" s="656"/>
      <c r="D4" s="656"/>
      <c r="E4" s="656"/>
      <c r="F4" s="656"/>
      <c r="G4" s="656"/>
      <c r="H4" s="656"/>
      <c r="I4" s="656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883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/>
      <c r="D10" s="272">
        <v>7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-70</v>
      </c>
      <c r="D11" s="272">
        <v>-72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-14</v>
      </c>
      <c r="D13" s="272">
        <v>-13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-28</v>
      </c>
      <c r="D14" s="272">
        <v>-69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>
        <v>-1</v>
      </c>
      <c r="D17" s="272">
        <v>-1</v>
      </c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-3</v>
      </c>
      <c r="D19" s="272">
        <v>-4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-116</v>
      </c>
      <c r="D20" s="577">
        <f>SUM(D10:D19)</f>
        <v>-152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/>
      <c r="D22" s="272">
        <v>-16</v>
      </c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/>
      <c r="D23" s="576">
        <v>70</v>
      </c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>
        <v>115</v>
      </c>
      <c r="D31" s="543">
        <v>103</v>
      </c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115</v>
      </c>
      <c r="D32" s="577">
        <f>SUM(D22:D31)</f>
        <v>157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-1</v>
      </c>
      <c r="D43" s="577">
        <f>D20+D32+D42</f>
        <v>5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11</v>
      </c>
      <c r="D44" s="578">
        <v>6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10</v>
      </c>
      <c r="D45" s="577">
        <f>SUM(D43:D44)</f>
        <v>11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10</v>
      </c>
      <c r="D46" s="542">
        <f>D45</f>
        <v>11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884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B49" sqref="B49"/>
    </sheetView>
  </sheetViews>
  <sheetFormatPr defaultColWidth="9.1406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3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885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2</v>
      </c>
      <c r="D9" s="311">
        <v>1</v>
      </c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72</v>
      </c>
      <c r="D10" s="311">
        <v>78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2</v>
      </c>
      <c r="D11" s="311">
        <v>3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14</v>
      </c>
      <c r="D12" s="311">
        <v>13</v>
      </c>
      <c r="E12" s="314" t="s">
        <v>79</v>
      </c>
      <c r="F12" s="312" t="s">
        <v>518</v>
      </c>
      <c r="G12" s="313">
        <v>90</v>
      </c>
      <c r="H12" s="313">
        <v>104</v>
      </c>
    </row>
    <row r="13" spans="1:18" ht="12">
      <c r="A13" s="309" t="s">
        <v>519</v>
      </c>
      <c r="B13" s="310" t="s">
        <v>520</v>
      </c>
      <c r="C13" s="311">
        <v>1</v>
      </c>
      <c r="D13" s="311">
        <v>1</v>
      </c>
      <c r="E13" s="315" t="s">
        <v>52</v>
      </c>
      <c r="F13" s="316" t="s">
        <v>521</v>
      </c>
      <c r="G13" s="317">
        <f>SUM(G9:G12)</f>
        <v>90</v>
      </c>
      <c r="H13" s="317">
        <f>SUM(H9:H12)</f>
        <v>104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>
        <v>2</v>
      </c>
      <c r="D16" s="311"/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>
        <v>1</v>
      </c>
      <c r="D17" s="522"/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SUM(C9:C16)</f>
        <v>93</v>
      </c>
      <c r="D19" s="523">
        <f>SUM(D9:D18)</f>
        <v>96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>
        <v>1</v>
      </c>
      <c r="D25" s="311">
        <v>1</v>
      </c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1</v>
      </c>
      <c r="D26" s="523">
        <f>SUM(D22:D25)</f>
        <v>1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94</v>
      </c>
      <c r="D28" s="523">
        <f>D19+D26</f>
        <v>97</v>
      </c>
      <c r="E28" s="303" t="s">
        <v>560</v>
      </c>
      <c r="F28" s="319" t="s">
        <v>561</v>
      </c>
      <c r="G28" s="317">
        <f>G13+G24</f>
        <v>90</v>
      </c>
      <c r="H28" s="317">
        <f>H13+H24</f>
        <v>104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>
        <f>-D28+H28</f>
        <v>7</v>
      </c>
      <c r="E30" s="303" t="s">
        <v>564</v>
      </c>
      <c r="F30" s="319" t="s">
        <v>565</v>
      </c>
      <c r="G30" s="579">
        <f>-G28+C28</f>
        <v>4</v>
      </c>
      <c r="H30" s="579"/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94</v>
      </c>
      <c r="D33" s="523">
        <f>D28</f>
        <v>97</v>
      </c>
      <c r="E33" s="303" t="s">
        <v>576</v>
      </c>
      <c r="F33" s="319" t="s">
        <v>577</v>
      </c>
      <c r="G33" s="324">
        <f>G28+G31+G32</f>
        <v>90</v>
      </c>
      <c r="H33" s="324">
        <f>H28+H32</f>
        <v>104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7</v>
      </c>
      <c r="E34" s="327" t="s">
        <v>580</v>
      </c>
      <c r="F34" s="319" t="s">
        <v>581</v>
      </c>
      <c r="G34" s="324">
        <f>G30</f>
        <v>4</v>
      </c>
      <c r="H34" s="324">
        <f>H30</f>
        <v>0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7</v>
      </c>
      <c r="E39" s="335" t="s">
        <v>592</v>
      </c>
      <c r="F39" s="336" t="s">
        <v>593</v>
      </c>
      <c r="G39" s="580">
        <f>G34-C35</f>
        <v>4</v>
      </c>
      <c r="H39" s="580">
        <f>H34</f>
        <v>0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94</v>
      </c>
      <c r="D42" s="527">
        <f>D33+D35+D39</f>
        <v>104</v>
      </c>
      <c r="E42" s="327" t="s">
        <v>603</v>
      </c>
      <c r="F42" s="334" t="s">
        <v>604</v>
      </c>
      <c r="G42" s="324">
        <f>G33+G39</f>
        <v>94</v>
      </c>
      <c r="H42" s="324">
        <f>H33+H39</f>
        <v>104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41299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9:D14 C31:D32 C36:D36 C38:D38 C40:D40 G9:H12 G15:H16 G19:H23 G31:H32 G40:H40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3" sqref="A13"/>
    </sheetView>
  </sheetViews>
  <sheetFormatPr defaultColWidth="9.14062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3.140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885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/>
      <c r="D24" s="383"/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/>
      <c r="D26" s="376"/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4</v>
      </c>
      <c r="D31" s="376">
        <v>4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/>
      <c r="D33" s="376"/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/>
      <c r="D35" s="376"/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</f>
        <v>4</v>
      </c>
      <c r="D43" s="505">
        <f>D24+D28+D29+D31+D32+D33+D38</f>
        <v>4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4</v>
      </c>
      <c r="D44" s="516">
        <f>D19+D43</f>
        <v>4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>
        <v>330</v>
      </c>
      <c r="D64" s="376"/>
      <c r="E64" s="383">
        <v>330</v>
      </c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330</v>
      </c>
      <c r="D66" s="516">
        <f aca="true" t="shared" si="0" ref="D66:Z66">D52+D56+D61+D62+D63+D64</f>
        <v>0</v>
      </c>
      <c r="E66" s="516">
        <f t="shared" si="0"/>
        <v>330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/>
      <c r="D71" s="383"/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/>
      <c r="D72" s="383"/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57</v>
      </c>
      <c r="D87" s="376">
        <v>57</v>
      </c>
      <c r="E87" s="383"/>
      <c r="F87" s="376"/>
    </row>
    <row r="88" spans="1:6" ht="12">
      <c r="A88" s="381" t="s">
        <v>746</v>
      </c>
      <c r="B88" s="382" t="s">
        <v>747</v>
      </c>
      <c r="C88" s="504">
        <v>6</v>
      </c>
      <c r="D88" s="376">
        <v>6</v>
      </c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3</v>
      </c>
      <c r="D90" s="380">
        <v>3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>
        <v>2</v>
      </c>
      <c r="D92" s="376">
        <v>2</v>
      </c>
      <c r="E92" s="383"/>
      <c r="F92" s="376"/>
    </row>
    <row r="93" spans="1:6" ht="12">
      <c r="A93" s="381" t="s">
        <v>663</v>
      </c>
      <c r="B93" s="382" t="s">
        <v>755</v>
      </c>
      <c r="C93" s="504">
        <v>1</v>
      </c>
      <c r="D93" s="376">
        <v>1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1603</v>
      </c>
      <c r="D96" s="516">
        <f>D71+D75+D80+D87+D88+D89+D94+D95+D90</f>
        <v>1603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1933</v>
      </c>
      <c r="D97" s="516">
        <f>D66+D68+D96</f>
        <v>1603</v>
      </c>
      <c r="E97" s="516">
        <f>E66+E68+E96</f>
        <v>330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tabSelected="1" workbookViewId="0" topLeftCell="B27">
      <selection activeCell="B44" sqref="B44"/>
    </sheetView>
  </sheetViews>
  <sheetFormatPr defaultColWidth="9.14062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90" t="s">
        <v>340</v>
      </c>
      <c r="B2" s="691"/>
      <c r="C2" s="692" t="s">
        <v>866</v>
      </c>
      <c r="D2" s="692"/>
      <c r="E2" s="692"/>
      <c r="F2" s="692"/>
      <c r="G2" s="692"/>
      <c r="H2" s="692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90" t="s">
        <v>6</v>
      </c>
      <c r="B3" s="691"/>
      <c r="C3" s="693" t="s">
        <v>876</v>
      </c>
      <c r="D3" s="693"/>
      <c r="E3" s="693"/>
      <c r="F3" s="160"/>
      <c r="G3" s="160"/>
      <c r="H3" s="160"/>
      <c r="I3" s="160"/>
      <c r="J3" s="160"/>
      <c r="K3" s="160"/>
      <c r="L3" s="160"/>
      <c r="M3" s="681" t="s">
        <v>4</v>
      </c>
      <c r="N3" s="681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82" t="s">
        <v>278</v>
      </c>
      <c r="B5" s="683"/>
      <c r="C5" s="686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8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8" t="s">
        <v>786</v>
      </c>
      <c r="R5" s="688" t="s">
        <v>787</v>
      </c>
    </row>
    <row r="6" spans="1:18" s="571" customFormat="1" ht="48">
      <c r="A6" s="684"/>
      <c r="B6" s="685"/>
      <c r="C6" s="687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9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9"/>
      <c r="R6" s="689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/>
      <c r="E9" s="435"/>
      <c r="F9" s="435"/>
      <c r="G9" s="559">
        <f aca="true" t="shared" si="0" ref="G9:G17">D9+E9-F9</f>
        <v>0</v>
      </c>
      <c r="H9" s="436"/>
      <c r="I9" s="436"/>
      <c r="J9" s="559">
        <f>G9+H9-I9</f>
        <v>0</v>
      </c>
      <c r="K9" s="553"/>
      <c r="L9" s="553"/>
      <c r="M9" s="553"/>
      <c r="N9" s="554"/>
      <c r="O9" s="436"/>
      <c r="P9" s="436"/>
      <c r="Q9" s="554"/>
      <c r="R9" s="562">
        <f>J9-Q9</f>
        <v>0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/>
      <c r="E10" s="435"/>
      <c r="F10" s="435"/>
      <c r="G10" s="559">
        <f t="shared" si="0"/>
        <v>0</v>
      </c>
      <c r="H10" s="436"/>
      <c r="I10" s="436"/>
      <c r="J10" s="559">
        <f aca="true" t="shared" si="1" ref="J10:J16">G10+H10-I10</f>
        <v>0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0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/>
      <c r="E11" s="435"/>
      <c r="F11" s="435"/>
      <c r="G11" s="559">
        <f t="shared" si="0"/>
        <v>0</v>
      </c>
      <c r="H11" s="436"/>
      <c r="I11" s="436"/>
      <c r="J11" s="559">
        <f t="shared" si="1"/>
        <v>0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0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/>
      <c r="E12" s="435"/>
      <c r="F12" s="435"/>
      <c r="G12" s="559">
        <f t="shared" si="0"/>
        <v>0</v>
      </c>
      <c r="H12" s="436"/>
      <c r="I12" s="436"/>
      <c r="J12" s="559">
        <f t="shared" si="1"/>
        <v>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12</v>
      </c>
      <c r="L14" s="553">
        <v>2</v>
      </c>
      <c r="M14" s="553"/>
      <c r="N14" s="559">
        <f t="shared" si="2"/>
        <v>14</v>
      </c>
      <c r="O14" s="436"/>
      <c r="P14" s="436"/>
      <c r="Q14" s="559">
        <f t="shared" si="3"/>
        <v>14</v>
      </c>
      <c r="R14" s="562">
        <f t="shared" si="4"/>
        <v>7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/>
      <c r="E15" s="440"/>
      <c r="F15" s="440"/>
      <c r="G15" s="559">
        <f t="shared" si="0"/>
        <v>0</v>
      </c>
      <c r="H15" s="441"/>
      <c r="I15" s="441"/>
      <c r="J15" s="559">
        <f t="shared" si="1"/>
        <v>0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0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21</v>
      </c>
      <c r="E17" s="448">
        <f>SUM(E9:E16)</f>
        <v>0</v>
      </c>
      <c r="F17" s="448">
        <f>SUM(F9:F16)</f>
        <v>0</v>
      </c>
      <c r="G17" s="448">
        <f t="shared" si="0"/>
        <v>21</v>
      </c>
      <c r="H17" s="449">
        <v>0</v>
      </c>
      <c r="I17" s="449">
        <v>0</v>
      </c>
      <c r="J17" s="556">
        <f>SUM(J9:J16)</f>
        <v>21</v>
      </c>
      <c r="K17" s="556">
        <f>SUM(K9:K16)</f>
        <v>12</v>
      </c>
      <c r="L17" s="563">
        <f>SUM(L10:L16)</f>
        <v>2</v>
      </c>
      <c r="M17" s="563">
        <f>SUM(M10:M16)</f>
        <v>0</v>
      </c>
      <c r="N17" s="556">
        <f>SUM(N10:N16)</f>
        <v>14</v>
      </c>
      <c r="O17" s="449">
        <v>0</v>
      </c>
      <c r="P17" s="449">
        <v>0</v>
      </c>
      <c r="Q17" s="556">
        <f>SUM(Q10:Q16)</f>
        <v>14</v>
      </c>
      <c r="R17" s="556">
        <f>SUM(R9:R16)</f>
        <v>7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2756</v>
      </c>
      <c r="E18" s="452"/>
      <c r="F18" s="452">
        <v>0</v>
      </c>
      <c r="G18" s="556">
        <f>D18+E18</f>
        <v>2756</v>
      </c>
      <c r="H18" s="453"/>
      <c r="I18" s="453">
        <v>1</v>
      </c>
      <c r="J18" s="556">
        <f>G18+H18-I18</f>
        <v>2755</v>
      </c>
      <c r="K18" s="550"/>
      <c r="L18" s="566"/>
      <c r="M18" s="566"/>
      <c r="N18" s="556">
        <f>K18+L18-M18</f>
        <v>0</v>
      </c>
      <c r="O18" s="453">
        <v>0</v>
      </c>
      <c r="P18" s="453">
        <v>0</v>
      </c>
      <c r="Q18" s="556">
        <f>N18</f>
        <v>0</v>
      </c>
      <c r="R18" s="556">
        <f>J18-Q18</f>
        <v>2755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2777</v>
      </c>
      <c r="E39" s="549">
        <f>E17+E18+E25+E38</f>
        <v>0</v>
      </c>
      <c r="F39" s="549">
        <f aca="true" t="shared" si="6" ref="F39:R39">F17+F18+F25+F38</f>
        <v>0</v>
      </c>
      <c r="G39" s="549">
        <f t="shared" si="6"/>
        <v>2777</v>
      </c>
      <c r="H39" s="549">
        <f t="shared" si="6"/>
        <v>0</v>
      </c>
      <c r="I39" s="549">
        <f t="shared" si="6"/>
        <v>1</v>
      </c>
      <c r="J39" s="549">
        <f t="shared" si="6"/>
        <v>2776</v>
      </c>
      <c r="K39" s="549">
        <f t="shared" si="6"/>
        <v>12</v>
      </c>
      <c r="L39" s="549">
        <f t="shared" si="6"/>
        <v>2</v>
      </c>
      <c r="M39" s="549">
        <f t="shared" si="6"/>
        <v>0</v>
      </c>
      <c r="N39" s="549">
        <f t="shared" si="6"/>
        <v>14</v>
      </c>
      <c r="O39" s="549">
        <f t="shared" si="6"/>
        <v>0</v>
      </c>
      <c r="P39" s="549">
        <f t="shared" si="6"/>
        <v>0</v>
      </c>
      <c r="Q39" s="549">
        <f t="shared" si="6"/>
        <v>14</v>
      </c>
      <c r="R39" s="549">
        <f t="shared" si="6"/>
        <v>2762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94"/>
      <c r="L43" s="694"/>
      <c r="M43" s="694"/>
      <c r="N43" s="694"/>
      <c r="O43" s="695" t="s">
        <v>382</v>
      </c>
      <c r="P43" s="696"/>
      <c r="Q43" s="696"/>
      <c r="R43" s="696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mergeCells count="13">
    <mergeCell ref="R5:R6"/>
    <mergeCell ref="K43:N43"/>
    <mergeCell ref="O43:R43"/>
    <mergeCell ref="P44:T44"/>
    <mergeCell ref="Q5:Q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User</cp:lastModifiedBy>
  <cp:lastPrinted>2012-07-27T09:05:27Z</cp:lastPrinted>
  <dcterms:created xsi:type="dcterms:W3CDTF">2006-10-28T06:50:15Z</dcterms:created>
  <dcterms:modified xsi:type="dcterms:W3CDTF">2013-01-30T09:05:46Z</dcterms:modified>
  <cp:category/>
  <cp:version/>
  <cp:contentType/>
  <cp:contentStatus/>
</cp:coreProperties>
</file>